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D:\7. TÀI LIỆU KỲ HỌP  THỨ 7\"/>
    </mc:Choice>
  </mc:AlternateContent>
  <xr:revisionPtr revIDLastSave="0" documentId="8_{095B331A-5A0F-40A3-93B6-B2775B49FF38}" xr6:coauthVersionLast="47" xr6:coauthVersionMax="47" xr10:uidLastSave="{00000000-0000-0000-0000-000000000000}"/>
  <bookViews>
    <workbookView xWindow="-108" yWindow="-108" windowWidth="23256" windowHeight="12456" tabRatio="802" xr2:uid="{00000000-000D-0000-FFFF-FFFF00000000}"/>
  </bookViews>
  <sheets>
    <sheet name="Vốn đầu tư cáp huyện thực hiện" sheetId="8" r:id="rId1"/>
  </sheets>
  <definedNames>
    <definedName name="_xlnm.Print_Titles" localSheetId="0">'Vốn đầu tư cáp huyện thực hiện'!$6:$7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9" i="8" l="1"/>
  <c r="H58" i="8"/>
  <c r="H57" i="8"/>
  <c r="M56" i="8"/>
  <c r="H61" i="8"/>
  <c r="G61" i="8" s="1"/>
  <c r="G60" i="8"/>
  <c r="M38" i="8"/>
  <c r="F38" i="8"/>
  <c r="G36" i="8"/>
  <c r="F16" i="8" l="1"/>
  <c r="F37" i="8" l="1"/>
  <c r="G43" i="8"/>
  <c r="G42" i="8"/>
  <c r="G41" i="8"/>
  <c r="G40" i="8"/>
  <c r="G39" i="8"/>
  <c r="G38" i="8"/>
  <c r="G37" i="8" s="1"/>
  <c r="H37" i="8"/>
  <c r="G35" i="8" l="1"/>
  <c r="H54" i="8" l="1"/>
  <c r="G54" i="8" s="1"/>
  <c r="H53" i="8"/>
  <c r="G53" i="8" s="1"/>
  <c r="H52" i="8"/>
  <c r="G52" i="8" s="1"/>
  <c r="H51" i="8"/>
  <c r="G51" i="8" s="1"/>
  <c r="H50" i="8"/>
  <c r="G50" i="8" s="1"/>
  <c r="H45" i="8"/>
  <c r="G49" i="8"/>
  <c r="G20" i="8" l="1"/>
  <c r="G21" i="8"/>
  <c r="G19" i="8"/>
  <c r="G18" i="8"/>
  <c r="G17" i="8"/>
  <c r="G59" i="8"/>
  <c r="G58" i="8"/>
  <c r="G57" i="8"/>
  <c r="G48" i="8"/>
  <c r="G47" i="8"/>
  <c r="G68" i="8" l="1"/>
  <c r="G67" i="8"/>
  <c r="G66" i="8"/>
  <c r="G65" i="8"/>
  <c r="G64" i="8"/>
  <c r="G63" i="8"/>
  <c r="G62" i="8" s="1"/>
  <c r="H62" i="8"/>
  <c r="G34" i="8"/>
  <c r="G33" i="8"/>
  <c r="G32" i="8"/>
  <c r="G31" i="8"/>
  <c r="G30" i="8"/>
  <c r="G27" i="8"/>
  <c r="G26" i="8"/>
  <c r="G25" i="8"/>
  <c r="G24" i="8"/>
  <c r="G23" i="8"/>
  <c r="H22" i="8"/>
  <c r="G15" i="8"/>
  <c r="G14" i="8"/>
  <c r="G13" i="8"/>
  <c r="G12" i="8"/>
  <c r="G11" i="8"/>
  <c r="H10" i="8"/>
  <c r="G29" i="8" l="1"/>
  <c r="G10" i="8"/>
  <c r="G56" i="8"/>
  <c r="H55" i="8"/>
  <c r="G55" i="8" s="1"/>
  <c r="G22" i="8"/>
  <c r="H28" i="8"/>
  <c r="G28" i="8" l="1"/>
  <c r="G16" i="8" l="1"/>
  <c r="G9" i="8" s="1"/>
  <c r="H9" i="8"/>
  <c r="H8" i="8" s="1"/>
  <c r="G45" i="8" l="1"/>
  <c r="G8" i="8" s="1"/>
</calcChain>
</file>

<file path=xl/sharedStrings.xml><?xml version="1.0" encoding="utf-8"?>
<sst xmlns="http://schemas.openxmlformats.org/spreadsheetml/2006/main" count="274" uniqueCount="132">
  <si>
    <t>TT</t>
  </si>
  <si>
    <t xml:space="preserve">Tổng số </t>
  </si>
  <si>
    <t>Dự án 1: Giải quyết tình trạng thiếu đất ở, nhà ở, đất sản xuất, nước sinh hoạt</t>
  </si>
  <si>
    <t>Huyện Lệ Thủy</t>
  </si>
  <si>
    <t>Huyện Quảng Ninh</t>
  </si>
  <si>
    <t>Huyện Bố Trạch</t>
  </si>
  <si>
    <t>Huyện Minh Hóa</t>
  </si>
  <si>
    <t>Huyện Tuyên Hóa</t>
  </si>
  <si>
    <t>Dự án 2: Quy hoạch, sắp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</si>
  <si>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</si>
  <si>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</si>
  <si>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</si>
  <si>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</si>
  <si>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Dự án 6: Bảo tồn, phát huy giá trị văn hóa truyền thống tốt đẹp của các dân tộc thiểu số gắn với phát triển du lịch</t>
  </si>
  <si>
    <t>Dự án 9: Đầu tư tạo sinh kế, phát triển kinh tế nhóm dân tộc rất ít người, nhóm dân tộc còn nhiều khó khăn</t>
  </si>
  <si>
    <t>Xã Lâm Hóa</t>
  </si>
  <si>
    <t>Dự án 10: Truyền thông, tuyên truyền, vận động trong vùng đồng bào dân tộc thiểu số và miền núi. Kiểm tra, giám sát đánh giá việc tổ chức thực hiện Chương trình</t>
  </si>
  <si>
    <t xml:space="preserve">Tiểu dự  án 2:  Ứng dụng công nghệ thông tin hỗ trợ phát triển kinh tế - xã hội và đảm bảo an ninh trật tự vùng đồng bào dân tộc thiểu số và miền núi </t>
  </si>
  <si>
    <t>I</t>
  </si>
  <si>
    <t>II</t>
  </si>
  <si>
    <t>III</t>
  </si>
  <si>
    <t>IV</t>
  </si>
  <si>
    <t>1.1</t>
  </si>
  <si>
    <t>1.2</t>
  </si>
  <si>
    <t>V</t>
  </si>
  <si>
    <t>VI</t>
  </si>
  <si>
    <t>a</t>
  </si>
  <si>
    <t>Nội dung/danh mục</t>
  </si>
  <si>
    <t>Quy mô</t>
  </si>
  <si>
    <t>Thời gian thực hiện</t>
  </si>
  <si>
    <t>Địa điểm đầu tư</t>
  </si>
  <si>
    <t>2022-2023</t>
  </si>
  <si>
    <t>Xã Tân Trạch</t>
  </si>
  <si>
    <t>2022-2024</t>
  </si>
  <si>
    <t>ĐVT: Triệu đồng</t>
  </si>
  <si>
    <t>VÙNG ĐỒNG BÀO DÂN TỘC THIỂU SỐ VÀ MIỀN NÚI  NĂM 2022</t>
  </si>
  <si>
    <t xml:space="preserve">Xã Hóa Sơn </t>
  </si>
  <si>
    <t>Chợ biên giới xã Thượng Trạch</t>
  </si>
  <si>
    <t>Các xã, thôn ĐBKK</t>
  </si>
  <si>
    <t>3 xã</t>
  </si>
  <si>
    <t>01 xã, 4 thôn</t>
  </si>
  <si>
    <t>02 xã, 02 thôn</t>
  </si>
  <si>
    <t>04 xã, 01 thôn</t>
  </si>
  <si>
    <t>01 xã, 01 thôn</t>
  </si>
  <si>
    <t>b.</t>
  </si>
  <si>
    <t xml:space="preserve">Đầu tư công trình nước sinh hoạt tập trung </t>
  </si>
  <si>
    <t>Xây dựng tuyến đường giao thông liên xã từ xã Kim Thủy đi xã Ngân Thủy</t>
  </si>
  <si>
    <t>Hỗ trợ đầu tư xây dựng thiết chế văn hóa, thể thao tại các thôn vùng đồng bào dân tộc thiểu số và miền núi</t>
  </si>
  <si>
    <t>UBND huyện Bố Trạch</t>
  </si>
  <si>
    <t>UBND huyện Minh Hóa</t>
  </si>
  <si>
    <t>UBND huyện Tuyên Hóa</t>
  </si>
  <si>
    <t>Ban Dân tộc</t>
  </si>
  <si>
    <t>Xã Kim Thủy</t>
  </si>
  <si>
    <t>01 điểm du lịch</t>
  </si>
  <si>
    <t>UBND huyện Lệ Thủy</t>
  </si>
  <si>
    <t>UBND huyện Quảng Ninh</t>
  </si>
  <si>
    <t>1.3</t>
  </si>
  <si>
    <t>1.4</t>
  </si>
  <si>
    <t>1.5</t>
  </si>
  <si>
    <t>21 thôn, bản</t>
  </si>
  <si>
    <t xml:space="preserve">19 thôn, bản </t>
  </si>
  <si>
    <t>22 thôn, bản</t>
  </si>
  <si>
    <t>36 thôn, bản</t>
  </si>
  <si>
    <t>4 thôn, bản</t>
  </si>
  <si>
    <t>1 xã</t>
  </si>
  <si>
    <t>2 xã</t>
  </si>
  <si>
    <t>4 xã</t>
  </si>
  <si>
    <t>Hỗ trợ đất ở, nhà ở, đất sản xuất</t>
  </si>
  <si>
    <t>Ghi chú</t>
  </si>
  <si>
    <t>Vốn đối ứng ngân sách tỉnh cho Chương trình năm 2022 là: 12,500 triệu đồng</t>
  </si>
  <si>
    <t>Hỗ trợ đầu tư xây dựng điểm đến du lịch tiêu biểu tại bản Còi Đá, xã Ngân Thủy, huyện Lệ Thủy</t>
  </si>
  <si>
    <t>Xã Ngân Thủy</t>
  </si>
  <si>
    <t>Hỗ trợ đầu tư xây dựng điểm đến du lịch tiêu biểu khu Động Châu - Khe Nước Trong, xã Kim Thủy, huyện Lệ Thủy</t>
  </si>
  <si>
    <t>Xã Lâm Thủy</t>
  </si>
  <si>
    <t>Xã Trường Sơn</t>
  </si>
  <si>
    <t>Nước sinh hoạt tập trung thôn Tiền Phong</t>
  </si>
  <si>
    <t>Nước sinh hoạt tập trung thôn Thuận Hóa và Đặng Hóa</t>
  </si>
  <si>
    <t>17 thôn, bản</t>
  </si>
  <si>
    <t>Nước sinh hoạt tập trung bản Mới, bản Xà Khía, bản Tăng Ký</t>
  </si>
  <si>
    <t>Nước sinh hoạt tập trung bản Thượng Sơn, thôn Liên Xuân, bản Đá Chát</t>
  </si>
  <si>
    <t>Công trình nước sinh hoạt tập trung Bản 39</t>
  </si>
  <si>
    <t>1 thôn, bản</t>
  </si>
  <si>
    <t>01 xã</t>
  </si>
  <si>
    <t>02 xã</t>
  </si>
  <si>
    <t>04 xã</t>
  </si>
  <si>
    <t>Nâng cấp, cải tạo, sửa chữa trường PTDTNT Huyện Quảng Ninh</t>
  </si>
  <si>
    <t xml:space="preserve">Nâng cấp, cải tạo, sửa chữa  Trường PTDTNT Huyện Bố Trạch </t>
  </si>
  <si>
    <t>Nâng cấp, cải tạo, sửa chữa Trường PTDTBT TH và THCS Dân Hóa, huyện Minh Hóa</t>
  </si>
  <si>
    <t xml:space="preserve">Nâng cấp, cải tạo, sửa chữa Trường PTDTBT TH và THCS Lâm Hóa, Huyện Tuyên Hóa </t>
  </si>
  <si>
    <t>Nâng cấp, cải tạo, sửa chữa Trường PTDTBT TH và THCS Lâm Thủy và Trường PTDTNT huyện Lệ Thủy</t>
  </si>
  <si>
    <t>Xã Lâm Thủy, Mai Thủy, huyện Lệ Thủy</t>
  </si>
  <si>
    <t>Xã Lâm Hóa, huyện Tuyên Hóa</t>
  </si>
  <si>
    <t>Xã Dân Hóa, huyện Minh Hóa</t>
  </si>
  <si>
    <t>Xã Thượng Trạch, huyện Bố Trạch</t>
  </si>
  <si>
    <t>Xã Hiền Ninh, huyện Quảng Ninh</t>
  </si>
  <si>
    <t>Nên cho đối ứng vào luôn</t>
  </si>
  <si>
    <t>Hỗ trợ đầu tư xây dựng 02 điểm đến du lịch tiêu biểu tại: bản Còi Đá, xã Ngân Thủy và khu Động Châu - Khe Nước Trong, xã Kim Thủy, huyện Lệ Thủy</t>
  </si>
  <si>
    <t>Xã Ngân Thủy, xã Kim Thủy</t>
  </si>
  <si>
    <t>2.1</t>
  </si>
  <si>
    <t>2.2</t>
  </si>
  <si>
    <t>2.3</t>
  </si>
  <si>
    <t>2.4</t>
  </si>
  <si>
    <t>2.5</t>
  </si>
  <si>
    <t>3 thiết chế văn hóa, thể thao</t>
  </si>
  <si>
    <t>4 thiết chế văn hóa, thể thao</t>
  </si>
  <si>
    <t>Đơn vị thực hiện</t>
  </si>
  <si>
    <t>Giao UBND huyện tổng hợp danh mục trình HĐND huyện thông qua</t>
  </si>
  <si>
    <t>Tổng mức đầu tư dự kiến</t>
  </si>
  <si>
    <t xml:space="preserve">(Kèm theo Nghị quyết số …./NQ-HĐND ngày     tháng    năm 2022 của HĐND tỉnh Quảng Bình) </t>
  </si>
  <si>
    <t>Hạ tầng giao thông kết hợp điện lưới vào khu dân cư các bản (Lòm - K.Chăm, Dộ - Tà Vờng) dân tộc Chứt xã Trọng Hóa, huyện Minh Hóa</t>
  </si>
  <si>
    <t>Xã Trọng Hóa, huyện Minh Hóa</t>
  </si>
  <si>
    <t>Hạ tầng giao thông kết hợp kè chống sạt lở khu dân cư các bản (Ba Loóc, Bãi Dinh, K-Ai) dân tộc Chứt xã Dân Hóa, huyện Minh Hóa</t>
  </si>
  <si>
    <t>Vốn ĐTPT NSTW năm 2022</t>
  </si>
  <si>
    <t xml:space="preserve">Xã Thượng Trạch, huyện Bố Trạch </t>
  </si>
  <si>
    <t>03 xã</t>
  </si>
  <si>
    <t>Xã Kim Thủy, Ngân Thủy, huyện Lệ Thủy</t>
  </si>
  <si>
    <t>Xã Lâm Thủy, huyện Lệ Thủy</t>
  </si>
  <si>
    <t>Xã Trường Sơn, huyện Quảng Ninh</t>
  </si>
  <si>
    <t>Xã Tân Trạch, huyện Bố Trạch</t>
  </si>
  <si>
    <t xml:space="preserve">Xã Hóa Sơn, huyện Minh Hóa </t>
  </si>
  <si>
    <t>Xã Ngân Thủy, xã Kim Thủy huyện Lệ Thủy</t>
  </si>
  <si>
    <t>1.6</t>
  </si>
  <si>
    <t>Phường Bắc Lý, TP Đồng Hới</t>
  </si>
  <si>
    <t>VII</t>
  </si>
  <si>
    <t>1.7</t>
  </si>
  <si>
    <t>Sở Giáo dục và Đào tạo (chuẩn bị đầu tư)</t>
  </si>
  <si>
    <t>04 xã,01 thôn</t>
  </si>
  <si>
    <t xml:space="preserve">PHÂN BỔ VỐN ĐTPT NSTW THỰC HIỆN CHƯƠNG TRÌNH MTQG PHÁT TRIỂN KINH TẾ-XÃ HỘI 
</t>
  </si>
  <si>
    <t>PHỤ LỤC</t>
  </si>
  <si>
    <t>Đầu tư nâng cấp, cải tạo trường PTDTNT tỉnh</t>
  </si>
  <si>
    <t>2023-2025</t>
  </si>
  <si>
    <t>UBND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</si>
</sst>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00_);_(* \(#,##0.0000\);_(* &quot;-&quot;??_);_(@_)"/>
    <numFmt numFmtId="166" formatCode="_(* #,##0.00000_);_(* \(#,##0.00000\);_(* &quot;-&quot;??_);_(@_)"/>
    <numFmt numFmtId="167" formatCode="#,##0.0"/>
  </numFmts>
  <fonts count="21" x14ac:knownFonts="1">
    <font>
      <sz val="12"/>
      <color theme="1"/>
      <name val="Times New Roman"/>
      <family val="2"/>
    </font>
    <font>
      <sz val="12"/>
      <color theme="1"/>
      <name val="Times New Roman"/>
      <family val="2"/>
    </font>
    <font>
      <sz val="11"/>
      <color theme="1"/>
      <name val="Calibri"/>
      <family val="2"/>
      <scheme val="minor"/>
    </font>
    <font>
      <b/>
      <sz val="10"/>
      <color theme="1"/>
      <name val="Times New Roman"/>
      <family val="2"/>
    </font>
    <font>
      <sz val="10"/>
      <color theme="1"/>
      <name val="Times New Roman"/>
      <family val="2"/>
    </font>
    <font>
      <sz val="10"/>
      <color rgb="FFFF0000"/>
      <name val="Times New Roman"/>
      <family val="2"/>
    </font>
    <font>
      <b/>
      <sz val="10"/>
      <color theme="1"/>
      <name val="Times New Roman"/>
      <family val="1"/>
    </font>
    <font>
      <b/>
      <i/>
      <sz val="10"/>
      <color theme="1"/>
      <name val="Times New Roman"/>
      <family val="1"/>
    </font>
    <font>
      <i/>
      <sz val="10"/>
      <color theme="1"/>
      <name val="Times New Roman"/>
      <family val="1"/>
    </font>
    <font>
      <sz val="10"/>
      <color theme="1"/>
      <name val="Times New Roman"/>
      <family val="1"/>
    </font>
    <font>
      <sz val="10"/>
      <name val="Times New Roman"/>
      <family val="1"/>
    </font>
    <font>
      <i/>
      <sz val="10"/>
      <name val="Times New Roman"/>
      <family val="1"/>
    </font>
    <font>
      <b/>
      <sz val="10"/>
      <name val="Times New Roman"/>
      <family val="1"/>
    </font>
    <font>
      <b/>
      <sz val="12"/>
      <color theme="1"/>
      <name val="Times New Roman"/>
      <family val="1"/>
    </font>
    <font>
      <i/>
      <sz val="12"/>
      <color theme="1"/>
      <name val="Times New Roman"/>
      <family val="1"/>
    </font>
    <font>
      <b/>
      <sz val="12"/>
      <color theme="1"/>
      <name val="Times New Roman"/>
      <family val="2"/>
    </font>
    <font>
      <b/>
      <i/>
      <sz val="12"/>
      <color theme="1"/>
      <name val="Times New Roman"/>
      <family val="2"/>
    </font>
    <font>
      <sz val="12"/>
      <name val="Times New Roman"/>
      <family val="2"/>
    </font>
    <font>
      <sz val="12"/>
      <color theme="1"/>
      <name val="Times New Roman"/>
      <family val="1"/>
    </font>
    <font>
      <sz val="12"/>
      <name val="Times New Roman"/>
      <family val="1"/>
    </font>
    <font>
      <b/>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128">
    <xf numFmtId="0" fontId="0" fillId="0" borderId="0" xfId="0"/>
    <xf numFmtId="0" fontId="4" fillId="2" borderId="0" xfId="0" applyFont="1" applyFill="1"/>
    <xf numFmtId="0" fontId="3" fillId="2" borderId="0" xfId="0" applyFont="1" applyFill="1"/>
    <xf numFmtId="0" fontId="5" fillId="2" borderId="0" xfId="0" applyFont="1" applyFill="1"/>
    <xf numFmtId="3" fontId="4" fillId="2" borderId="0" xfId="0" applyNumberFormat="1" applyFont="1" applyFill="1"/>
    <xf numFmtId="0" fontId="6" fillId="2" borderId="0" xfId="0" applyFont="1" applyFill="1"/>
    <xf numFmtId="0" fontId="8" fillId="2" borderId="0" xfId="0" applyFont="1" applyFill="1"/>
    <xf numFmtId="0" fontId="7" fillId="2" borderId="0" xfId="0" applyFont="1" applyFill="1"/>
    <xf numFmtId="3" fontId="4" fillId="2" borderId="0" xfId="0" applyNumberFormat="1" applyFont="1" applyFill="1" applyAlignment="1">
      <alignment vertical="center"/>
    </xf>
    <xf numFmtId="3" fontId="9" fillId="2" borderId="0" xfId="0" applyNumberFormat="1" applyFont="1" applyFill="1"/>
    <xf numFmtId="0" fontId="9" fillId="2" borderId="0" xfId="0" applyFont="1" applyFill="1"/>
    <xf numFmtId="164" fontId="9" fillId="2" borderId="1" xfId="2" applyNumberFormat="1" applyFont="1" applyFill="1" applyBorder="1" applyAlignment="1">
      <alignment horizontal="center" vertical="center" wrapText="1"/>
    </xf>
    <xf numFmtId="0" fontId="4" fillId="2" borderId="0" xfId="0" applyFont="1" applyFill="1" applyAlignment="1">
      <alignment horizontal="center" vertical="center"/>
    </xf>
    <xf numFmtId="0" fontId="4" fillId="2" borderId="0" xfId="0" applyFont="1" applyFill="1" applyAlignment="1">
      <alignment horizontal="right" vertical="center"/>
    </xf>
    <xf numFmtId="0" fontId="9" fillId="2" borderId="1" xfId="0" applyFont="1" applyFill="1" applyBorder="1" applyAlignment="1">
      <alignment horizontal="center" vertical="center"/>
    </xf>
    <xf numFmtId="0" fontId="4" fillId="2" borderId="0" xfId="0" applyFont="1" applyFill="1" applyAlignment="1">
      <alignment horizontal="center"/>
    </xf>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8" fillId="2" borderId="0" xfId="0" applyNumberFormat="1" applyFont="1" applyFill="1"/>
    <xf numFmtId="1" fontId="8" fillId="2" borderId="0" xfId="0" applyNumberFormat="1" applyFont="1" applyFill="1"/>
    <xf numFmtId="3" fontId="3" fillId="2" borderId="0" xfId="0" applyNumberFormat="1" applyFont="1" applyFill="1"/>
    <xf numFmtId="164" fontId="9" fillId="2" borderId="0" xfId="0" applyNumberFormat="1" applyFont="1" applyFill="1" applyAlignment="1">
      <alignment vertical="center"/>
    </xf>
    <xf numFmtId="164" fontId="9" fillId="2" borderId="0" xfId="1" applyNumberFormat="1" applyFont="1" applyFill="1"/>
    <xf numFmtId="165" fontId="3" fillId="2" borderId="0" xfId="0" applyNumberFormat="1" applyFont="1" applyFill="1"/>
    <xf numFmtId="166" fontId="6" fillId="2" borderId="0" xfId="0" applyNumberFormat="1" applyFont="1" applyFill="1"/>
    <xf numFmtId="0" fontId="10" fillId="2" borderId="1" xfId="0" applyFont="1" applyFill="1" applyBorder="1" applyAlignment="1">
      <alignment horizontal="center" vertical="center"/>
    </xf>
    <xf numFmtId="0" fontId="10" fillId="2" borderId="0" xfId="0" applyFont="1" applyFill="1"/>
    <xf numFmtId="3" fontId="11" fillId="2" borderId="0" xfId="0" applyNumberFormat="1" applyFont="1" applyFill="1"/>
    <xf numFmtId="1" fontId="11" fillId="2" borderId="0" xfId="0" applyNumberFormat="1" applyFont="1" applyFill="1"/>
    <xf numFmtId="0" fontId="11" fillId="2" borderId="0" xfId="0" applyFont="1" applyFill="1"/>
    <xf numFmtId="164" fontId="10" fillId="2" borderId="1" xfId="2" applyNumberFormat="1" applyFont="1" applyFill="1" applyBorder="1" applyAlignment="1">
      <alignment horizontal="center" vertical="center" wrapText="1"/>
    </xf>
    <xf numFmtId="3" fontId="10" fillId="2" borderId="0" xfId="0" applyNumberFormat="1" applyFont="1" applyFill="1"/>
    <xf numFmtId="3" fontId="3" fillId="2" borderId="4" xfId="0" applyNumberFormat="1" applyFont="1" applyFill="1" applyBorder="1" applyAlignment="1">
      <alignment horizontal="center" vertical="center" wrapText="1"/>
    </xf>
    <xf numFmtId="3" fontId="12" fillId="2" borderId="0" xfId="0" applyNumberFormat="1" applyFont="1" applyFill="1"/>
    <xf numFmtId="0" fontId="12" fillId="2" borderId="0" xfId="0" applyFont="1" applyFill="1"/>
    <xf numFmtId="3" fontId="6" fillId="2" borderId="1" xfId="0" applyNumberFormat="1" applyFont="1" applyFill="1" applyBorder="1" applyAlignment="1">
      <alignment vertical="center" wrapText="1"/>
    </xf>
    <xf numFmtId="0" fontId="13" fillId="2" borderId="0" xfId="0" applyFont="1" applyFill="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15" fillId="2" borderId="1" xfId="0" applyNumberFormat="1" applyFont="1" applyFill="1" applyBorder="1" applyAlignment="1">
      <alignment horizontal="right" vertical="center" wrapText="1"/>
    </xf>
    <xf numFmtId="3" fontId="15" fillId="2" borderId="4"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16" fillId="2" borderId="1" xfId="0" quotePrefix="1"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3" fontId="16" fillId="2" borderId="1" xfId="0" applyNumberFormat="1" applyFont="1" applyFill="1" applyBorder="1" applyAlignment="1">
      <alignment horizontal="right" vertical="center" wrapText="1"/>
    </xf>
    <xf numFmtId="3" fontId="15" fillId="2" borderId="1" xfId="0" applyNumberFormat="1"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justify" vertical="center"/>
    </xf>
    <xf numFmtId="3" fontId="0" fillId="2" borderId="1" xfId="0" applyNumberFormat="1" applyFont="1" applyFill="1" applyBorder="1" applyAlignment="1">
      <alignment horizontal="right" vertical="center" wrapText="1"/>
    </xf>
    <xf numFmtId="3" fontId="17" fillId="2" borderId="1" xfId="0" applyNumberFormat="1" applyFont="1" applyFill="1" applyBorder="1" applyAlignment="1">
      <alignment horizontal="right" vertical="center" wrapText="1"/>
    </xf>
    <xf numFmtId="0" fontId="16" fillId="2" borderId="1" xfId="0" applyFont="1" applyFill="1" applyBorder="1" applyAlignment="1">
      <alignment horizontal="center" vertical="center"/>
    </xf>
    <xf numFmtId="3" fontId="16"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wrapText="1"/>
    </xf>
    <xf numFmtId="3" fontId="17" fillId="2" borderId="1" xfId="0" applyNumberFormat="1" applyFont="1" applyFill="1" applyBorder="1" applyAlignment="1">
      <alignment horizontal="center" vertical="center" wrapText="1"/>
    </xf>
    <xf numFmtId="0" fontId="15" fillId="2" borderId="1" xfId="0" applyFont="1" applyFill="1" applyBorder="1" applyAlignment="1">
      <alignment horizontal="justify" vertical="center"/>
    </xf>
    <xf numFmtId="3" fontId="0" fillId="2" borderId="1" xfId="0" applyNumberFormat="1" applyFont="1" applyFill="1" applyBorder="1" applyAlignment="1">
      <alignment horizontal="center" vertical="center" wrapText="1"/>
    </xf>
    <xf numFmtId="0" fontId="15" fillId="2" borderId="1" xfId="0" applyFont="1" applyFill="1" applyBorder="1" applyAlignment="1">
      <alignment vertical="center" wrapText="1"/>
    </xf>
    <xf numFmtId="164" fontId="0" fillId="2" borderId="1" xfId="2" applyNumberFormat="1" applyFont="1" applyFill="1" applyBorder="1" applyAlignment="1">
      <alignment horizontal="center" vertical="center" wrapText="1"/>
    </xf>
    <xf numFmtId="164" fontId="15" fillId="2" borderId="1" xfId="2" applyNumberFormat="1" applyFont="1" applyFill="1" applyBorder="1" applyAlignment="1">
      <alignment horizontal="center" vertical="center" wrapText="1"/>
    </xf>
    <xf numFmtId="164" fontId="15" fillId="2" borderId="1" xfId="1" applyNumberFormat="1" applyFont="1" applyFill="1" applyBorder="1" applyAlignment="1">
      <alignment horizontal="right" vertical="center"/>
    </xf>
    <xf numFmtId="164" fontId="0" fillId="2" borderId="1" xfId="1" applyNumberFormat="1" applyFont="1" applyFill="1" applyBorder="1" applyAlignment="1">
      <alignment horizontal="center" vertical="center" wrapText="1"/>
    </xf>
    <xf numFmtId="0" fontId="0" fillId="2" borderId="1" xfId="0" applyFont="1" applyFill="1" applyBorder="1" applyAlignment="1">
      <alignment vertical="center" wrapText="1"/>
    </xf>
    <xf numFmtId="3" fontId="0" fillId="2" borderId="1" xfId="0" quotePrefix="1" applyNumberFormat="1" applyFont="1" applyFill="1" applyBorder="1" applyAlignment="1">
      <alignment horizontal="center" vertical="center" wrapText="1"/>
    </xf>
    <xf numFmtId="164" fontId="0" fillId="2" borderId="3" xfId="1" applyNumberFormat="1" applyFont="1" applyFill="1" applyBorder="1" applyAlignment="1">
      <alignment horizontal="center" vertical="center" wrapText="1"/>
    </xf>
    <xf numFmtId="0" fontId="0" fillId="2" borderId="1" xfId="0" quotePrefix="1" applyFont="1" applyFill="1" applyBorder="1" applyAlignment="1">
      <alignment horizontal="center" vertical="center"/>
    </xf>
    <xf numFmtId="3" fontId="0" fillId="2" borderId="1" xfId="0" quotePrefix="1" applyNumberFormat="1" applyFont="1" applyFill="1" applyBorder="1" applyAlignment="1">
      <alignment horizontal="right" vertical="center" wrapText="1"/>
    </xf>
    <xf numFmtId="164" fontId="17" fillId="2" borderId="1" xfId="2" applyNumberFormat="1" applyFont="1" applyFill="1" applyBorder="1" applyAlignment="1">
      <alignment horizontal="center" vertical="center" wrapText="1"/>
    </xf>
    <xf numFmtId="0" fontId="15" fillId="2" borderId="1" xfId="0" quotePrefix="1" applyFont="1" applyFill="1" applyBorder="1" applyAlignment="1">
      <alignment horizontal="center" vertical="center"/>
    </xf>
    <xf numFmtId="0" fontId="0" fillId="2" borderId="1" xfId="0" applyFont="1" applyFill="1" applyBorder="1" applyAlignment="1">
      <alignment horizontal="center" vertical="center" wrapText="1"/>
    </xf>
    <xf numFmtId="3" fontId="18" fillId="2" borderId="1" xfId="0" applyNumberFormat="1" applyFont="1" applyFill="1" applyBorder="1" applyAlignment="1">
      <alignment horizontal="right" vertical="center" wrapText="1"/>
    </xf>
    <xf numFmtId="0" fontId="18" fillId="2" borderId="1" xfId="0" quotePrefix="1" applyNumberFormat="1" applyFont="1" applyFill="1" applyBorder="1" applyAlignment="1">
      <alignment horizontal="center" vertical="center" wrapText="1"/>
    </xf>
    <xf numFmtId="164" fontId="18" fillId="2" borderId="1" xfId="2" applyNumberFormat="1" applyFont="1" applyFill="1" applyBorder="1" applyAlignment="1">
      <alignment horizontal="center" vertical="center" wrapText="1"/>
    </xf>
    <xf numFmtId="3" fontId="19" fillId="2" borderId="1" xfId="0" applyNumberFormat="1" applyFont="1" applyFill="1" applyBorder="1" applyAlignment="1">
      <alignment horizontal="right" vertical="center" wrapText="1"/>
    </xf>
    <xf numFmtId="164" fontId="18" fillId="0" borderId="1" xfId="1" applyNumberFormat="1"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vertical="center" wrapText="1"/>
    </xf>
    <xf numFmtId="164" fontId="20" fillId="2" borderId="1" xfId="2" applyNumberFormat="1" applyFont="1" applyFill="1" applyBorder="1" applyAlignment="1">
      <alignment horizontal="center" vertical="center" wrapText="1"/>
    </xf>
    <xf numFmtId="3" fontId="20" fillId="2" borderId="1" xfId="0" applyNumberFormat="1" applyFont="1" applyFill="1" applyBorder="1" applyAlignment="1">
      <alignment horizontal="right" vertical="center" wrapText="1"/>
    </xf>
    <xf numFmtId="164" fontId="20" fillId="3" borderId="1" xfId="1" applyNumberFormat="1" applyFont="1" applyFill="1" applyBorder="1" applyAlignment="1">
      <alignment horizontal="center" vertical="center"/>
    </xf>
    <xf numFmtId="164" fontId="19" fillId="2" borderId="1" xfId="2" applyNumberFormat="1" applyFont="1" applyFill="1" applyBorder="1" applyAlignment="1">
      <alignment horizontal="center" vertical="center" wrapText="1"/>
    </xf>
    <xf numFmtId="164" fontId="19" fillId="3" borderId="1" xfId="1"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19" fillId="0" borderId="1" xfId="0" applyFont="1" applyBorder="1" applyAlignment="1">
      <alignment horizontal="left" vertical="center" wrapText="1"/>
    </xf>
    <xf numFmtId="0" fontId="18" fillId="2" borderId="0" xfId="0" applyFont="1" applyFill="1" applyAlignment="1">
      <alignment horizontal="center" vertical="center"/>
    </xf>
    <xf numFmtId="0" fontId="18" fillId="2" borderId="1" xfId="0" applyFont="1" applyFill="1" applyBorder="1"/>
    <xf numFmtId="164" fontId="18" fillId="2" borderId="1" xfId="2" applyNumberFormat="1" applyFont="1" applyFill="1" applyBorder="1" applyAlignment="1">
      <alignment horizontal="left" vertical="center" wrapText="1"/>
    </xf>
    <xf numFmtId="3" fontId="0"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19" fillId="2" borderId="1" xfId="0" applyFont="1" applyFill="1" applyBorder="1" applyAlignment="1">
      <alignment vertical="center" wrapText="1"/>
    </xf>
    <xf numFmtId="167" fontId="10" fillId="2" borderId="0" xfId="0" applyNumberFormat="1" applyFont="1" applyFill="1"/>
    <xf numFmtId="164" fontId="12" fillId="2" borderId="11" xfId="2" applyNumberFormat="1" applyFont="1" applyFill="1" applyBorder="1" applyAlignment="1">
      <alignment horizontal="center" vertical="center" wrapText="1"/>
    </xf>
    <xf numFmtId="164" fontId="10" fillId="2" borderId="11" xfId="2" applyNumberFormat="1" applyFont="1" applyFill="1" applyBorder="1" applyAlignment="1">
      <alignment horizontal="center" vertical="center" wrapText="1"/>
    </xf>
    <xf numFmtId="164" fontId="19" fillId="3" borderId="4" xfId="1" applyNumberFormat="1" applyFont="1" applyFill="1" applyBorder="1" applyAlignment="1">
      <alignment horizontal="center" vertical="center" wrapText="1"/>
    </xf>
    <xf numFmtId="3" fontId="19" fillId="2" borderId="3" xfId="0" applyNumberFormat="1" applyFont="1" applyFill="1" applyBorder="1" applyAlignment="1">
      <alignment horizontal="center" vertical="center" wrapText="1"/>
    </xf>
    <xf numFmtId="164" fontId="10" fillId="2" borderId="0" xfId="2" applyNumberFormat="1" applyFont="1" applyFill="1" applyBorder="1" applyAlignment="1">
      <alignment horizontal="center" vertical="center" wrapText="1"/>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3" fontId="15" fillId="2" borderId="3" xfId="0" applyNumberFormat="1" applyFont="1" applyFill="1" applyBorder="1" applyAlignment="1">
      <alignment horizontal="center" vertical="center" wrapText="1"/>
    </xf>
    <xf numFmtId="3" fontId="15" fillId="2" borderId="4" xfId="0" applyNumberFormat="1" applyFont="1" applyFill="1" applyBorder="1" applyAlignment="1">
      <alignment horizontal="center" vertical="center" wrapText="1"/>
    </xf>
    <xf numFmtId="0" fontId="13" fillId="2" borderId="0" xfId="0" applyFont="1" applyFill="1" applyAlignment="1">
      <alignment horizontal="center"/>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2" borderId="5"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164" fontId="0" fillId="2" borderId="3" xfId="1" applyNumberFormat="1" applyFont="1" applyFill="1" applyBorder="1" applyAlignment="1">
      <alignment horizontal="center" vertical="center" wrapText="1"/>
    </xf>
    <xf numFmtId="164" fontId="0" fillId="2" borderId="4" xfId="1" applyNumberFormat="1" applyFont="1" applyFill="1" applyBorder="1" applyAlignment="1">
      <alignment horizontal="center" vertical="center" wrapText="1"/>
    </xf>
    <xf numFmtId="3" fontId="17" fillId="2" borderId="3" xfId="0" applyNumberFormat="1" applyFont="1" applyFill="1" applyBorder="1" applyAlignment="1">
      <alignment horizontal="center" vertical="center" wrapText="1"/>
    </xf>
    <xf numFmtId="3" fontId="17" fillId="2" borderId="2" xfId="0" applyNumberFormat="1" applyFont="1" applyFill="1" applyBorder="1" applyAlignment="1">
      <alignment horizontal="center" vertical="center" wrapText="1"/>
    </xf>
    <xf numFmtId="3" fontId="17" fillId="2" borderId="4"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0" xfId="0" applyFont="1" applyFill="1" applyBorder="1" applyAlignment="1">
      <alignment horizontal="center" vertical="center" wrapText="1"/>
    </xf>
    <xf numFmtId="164" fontId="19" fillId="3" borderId="2" xfId="1" applyNumberFormat="1" applyFont="1" applyFill="1" applyBorder="1" applyAlignment="1">
      <alignment horizontal="center" vertical="center" wrapText="1"/>
    </xf>
    <xf numFmtId="164" fontId="19" fillId="3" borderId="4" xfId="1" applyNumberFormat="1" applyFont="1" applyFill="1" applyBorder="1" applyAlignment="1">
      <alignment horizontal="center" vertical="center" wrapText="1"/>
    </xf>
    <xf numFmtId="3" fontId="19" fillId="2" borderId="3" xfId="0" applyNumberFormat="1" applyFont="1" applyFill="1" applyBorder="1" applyAlignment="1">
      <alignment horizontal="center" vertical="center" wrapText="1"/>
    </xf>
    <xf numFmtId="3" fontId="19" fillId="2" borderId="4" xfId="0" applyNumberFormat="1" applyFont="1" applyFill="1" applyBorder="1" applyAlignment="1">
      <alignment horizontal="center" vertical="center" wrapText="1"/>
    </xf>
  </cellXfs>
  <cellStyles count="3">
    <cellStyle name="Comma" xfId="1" builtinId="3"/>
    <cellStyle name="Comma 11"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tabSelected="1" view="pageLayout" zoomScaleNormal="110" workbookViewId="0">
      <selection activeCell="A3" sqref="A3:J3"/>
    </sheetView>
  </sheetViews>
  <sheetFormatPr defaultColWidth="9" defaultRowHeight="13.2" x14ac:dyDescent="0.25"/>
  <cols>
    <col min="1" max="1" width="5" style="1" customWidth="1"/>
    <col min="2" max="2" width="52.59765625" style="1" customWidth="1"/>
    <col min="3" max="3" width="14.19921875" style="12" customWidth="1"/>
    <col min="4" max="4" width="9.59765625" style="12" hidden="1" customWidth="1"/>
    <col min="5" max="5" width="10.19921875" style="1" customWidth="1"/>
    <col min="6" max="6" width="7.8984375" style="1" customWidth="1"/>
    <col min="7" max="7" width="9.69921875" style="1" hidden="1" customWidth="1"/>
    <col min="8" max="8" width="11.19921875" style="3" customWidth="1"/>
    <col min="9" max="9" width="8.19921875" style="1" hidden="1" customWidth="1"/>
    <col min="10" max="10" width="22.69921875" style="15" customWidth="1"/>
    <col min="11" max="11" width="29.09765625" style="1" hidden="1" customWidth="1"/>
    <col min="12" max="12" width="9" style="1"/>
    <col min="13" max="13" width="6.8984375" style="1" customWidth="1"/>
    <col min="14" max="14" width="6" style="1" customWidth="1"/>
    <col min="15" max="15" width="5.69921875" style="1" customWidth="1"/>
    <col min="16" max="16" width="5.19921875" style="1" customWidth="1"/>
    <col min="17" max="16384" width="9" style="1"/>
  </cols>
  <sheetData>
    <row r="1" spans="1:17" ht="15.6" x14ac:dyDescent="0.3">
      <c r="A1" s="106" t="s">
        <v>128</v>
      </c>
      <c r="B1" s="106"/>
      <c r="C1" s="106"/>
      <c r="D1" s="106"/>
      <c r="E1" s="106"/>
      <c r="F1" s="106"/>
      <c r="G1" s="106"/>
      <c r="H1" s="106"/>
      <c r="I1" s="106"/>
      <c r="J1" s="106"/>
    </row>
    <row r="2" spans="1:17" ht="15.6" x14ac:dyDescent="0.25">
      <c r="A2" s="107" t="s">
        <v>127</v>
      </c>
      <c r="B2" s="107"/>
      <c r="C2" s="107"/>
      <c r="D2" s="107"/>
      <c r="E2" s="107"/>
      <c r="F2" s="107"/>
      <c r="G2" s="107"/>
      <c r="H2" s="107"/>
      <c r="I2" s="107"/>
      <c r="J2" s="107"/>
    </row>
    <row r="3" spans="1:17" ht="15.6" x14ac:dyDescent="0.25">
      <c r="A3" s="107" t="s">
        <v>35</v>
      </c>
      <c r="B3" s="107"/>
      <c r="C3" s="107"/>
      <c r="D3" s="107"/>
      <c r="E3" s="107"/>
      <c r="F3" s="107"/>
      <c r="G3" s="107"/>
      <c r="H3" s="107"/>
      <c r="I3" s="107"/>
      <c r="J3" s="107"/>
    </row>
    <row r="4" spans="1:17" ht="15.6" x14ac:dyDescent="0.25">
      <c r="A4" s="108" t="s">
        <v>108</v>
      </c>
      <c r="B4" s="108"/>
      <c r="C4" s="108"/>
      <c r="D4" s="108"/>
      <c r="E4" s="108"/>
      <c r="F4" s="108"/>
      <c r="G4" s="108"/>
      <c r="H4" s="108"/>
      <c r="I4" s="108"/>
      <c r="J4" s="108"/>
    </row>
    <row r="5" spans="1:17" ht="15.6" x14ac:dyDescent="0.25">
      <c r="A5" s="37"/>
      <c r="B5" s="37"/>
      <c r="C5" s="37"/>
      <c r="D5" s="37"/>
      <c r="E5" s="37"/>
      <c r="F5" s="37"/>
      <c r="G5" s="37"/>
      <c r="H5" s="109" t="s">
        <v>34</v>
      </c>
      <c r="I5" s="109"/>
      <c r="J5" s="109"/>
    </row>
    <row r="6" spans="1:17" ht="24.75" customHeight="1" x14ac:dyDescent="0.25">
      <c r="A6" s="100" t="s">
        <v>0</v>
      </c>
      <c r="B6" s="100" t="s">
        <v>27</v>
      </c>
      <c r="C6" s="102" t="s">
        <v>30</v>
      </c>
      <c r="D6" s="100" t="s">
        <v>28</v>
      </c>
      <c r="E6" s="104" t="s">
        <v>29</v>
      </c>
      <c r="F6" s="104" t="s">
        <v>107</v>
      </c>
      <c r="G6" s="118" t="s">
        <v>112</v>
      </c>
      <c r="H6" s="119"/>
      <c r="I6" s="120"/>
      <c r="J6" s="104" t="s">
        <v>105</v>
      </c>
      <c r="K6" s="110" t="s">
        <v>68</v>
      </c>
    </row>
    <row r="7" spans="1:17" ht="39.75" customHeight="1" x14ac:dyDescent="0.25">
      <c r="A7" s="101"/>
      <c r="B7" s="101"/>
      <c r="C7" s="103"/>
      <c r="D7" s="101"/>
      <c r="E7" s="105"/>
      <c r="F7" s="105"/>
      <c r="G7" s="121"/>
      <c r="H7" s="122"/>
      <c r="I7" s="123"/>
      <c r="J7" s="105"/>
      <c r="K7" s="111"/>
      <c r="L7" s="4"/>
      <c r="M7" s="13"/>
      <c r="N7" s="13"/>
      <c r="O7" s="13"/>
      <c r="P7" s="13"/>
    </row>
    <row r="8" spans="1:17" ht="22.5" customHeight="1" x14ac:dyDescent="0.25">
      <c r="A8" s="38"/>
      <c r="B8" s="38" t="s">
        <v>1</v>
      </c>
      <c r="C8" s="39"/>
      <c r="D8" s="38"/>
      <c r="E8" s="40"/>
      <c r="F8" s="40"/>
      <c r="G8" s="41">
        <f>G9+G22+G28+G45+G55+G62</f>
        <v>147146</v>
      </c>
      <c r="H8" s="41">
        <f>H9+H22+H28+H37+H45+H55+H62</f>
        <v>156999</v>
      </c>
      <c r="I8" s="41"/>
      <c r="J8" s="42"/>
      <c r="K8" s="33" t="s">
        <v>69</v>
      </c>
      <c r="L8" s="8"/>
      <c r="M8" s="13"/>
      <c r="N8" s="13"/>
      <c r="O8" s="13"/>
      <c r="P8" s="13"/>
      <c r="Q8" s="4"/>
    </row>
    <row r="9" spans="1:17" ht="31.2" x14ac:dyDescent="0.25">
      <c r="A9" s="38" t="s">
        <v>18</v>
      </c>
      <c r="B9" s="43" t="s">
        <v>2</v>
      </c>
      <c r="C9" s="39"/>
      <c r="D9" s="39"/>
      <c r="E9" s="41"/>
      <c r="F9" s="41"/>
      <c r="G9" s="41">
        <f>SUM(G16,G10)</f>
        <v>34311</v>
      </c>
      <c r="H9" s="41">
        <f>SUM(H16,H10)</f>
        <v>34311</v>
      </c>
      <c r="I9" s="41"/>
      <c r="J9" s="40"/>
      <c r="K9" s="16"/>
      <c r="M9" s="4"/>
    </row>
    <row r="10" spans="1:17" s="7" customFormat="1" ht="26.25" customHeight="1" x14ac:dyDescent="0.3">
      <c r="A10" s="44" t="s">
        <v>26</v>
      </c>
      <c r="B10" s="45" t="s">
        <v>67</v>
      </c>
      <c r="C10" s="46"/>
      <c r="D10" s="46"/>
      <c r="E10" s="47"/>
      <c r="F10" s="47"/>
      <c r="G10" s="47">
        <f t="shared" ref="G10:H10" si="0">SUM(G11:G15)</f>
        <v>5500</v>
      </c>
      <c r="H10" s="47">
        <f t="shared" si="0"/>
        <v>5500</v>
      </c>
      <c r="I10" s="47"/>
      <c r="J10" s="48"/>
      <c r="K10" s="36" t="s">
        <v>95</v>
      </c>
    </row>
    <row r="11" spans="1:17" s="10" customFormat="1" ht="15.75" customHeight="1" x14ac:dyDescent="0.25">
      <c r="A11" s="49">
        <v>1</v>
      </c>
      <c r="B11" s="50" t="s">
        <v>3</v>
      </c>
      <c r="C11" s="49" t="s">
        <v>114</v>
      </c>
      <c r="D11" s="49"/>
      <c r="E11" s="51" t="s">
        <v>31</v>
      </c>
      <c r="F11" s="51"/>
      <c r="G11" s="51">
        <f>H11+I11</f>
        <v>1500</v>
      </c>
      <c r="H11" s="51">
        <v>1500</v>
      </c>
      <c r="I11" s="51"/>
      <c r="J11" s="112" t="s">
        <v>131</v>
      </c>
      <c r="K11" s="14" t="s">
        <v>39</v>
      </c>
    </row>
    <row r="12" spans="1:17" s="10" customFormat="1" ht="15.75" customHeight="1" x14ac:dyDescent="0.25">
      <c r="A12" s="49">
        <v>2</v>
      </c>
      <c r="B12" s="50" t="s">
        <v>4</v>
      </c>
      <c r="C12" s="49" t="s">
        <v>82</v>
      </c>
      <c r="D12" s="49"/>
      <c r="E12" s="51" t="s">
        <v>31</v>
      </c>
      <c r="F12" s="51"/>
      <c r="G12" s="51">
        <f>H12+I12</f>
        <v>500</v>
      </c>
      <c r="H12" s="51">
        <v>500</v>
      </c>
      <c r="I12" s="51"/>
      <c r="J12" s="112"/>
      <c r="K12" s="14" t="s">
        <v>82</v>
      </c>
    </row>
    <row r="13" spans="1:17" s="10" customFormat="1" ht="15.75" customHeight="1" x14ac:dyDescent="0.25">
      <c r="A13" s="49">
        <v>3</v>
      </c>
      <c r="B13" s="50" t="s">
        <v>5</v>
      </c>
      <c r="C13" s="49" t="s">
        <v>83</v>
      </c>
      <c r="D13" s="49"/>
      <c r="E13" s="51" t="s">
        <v>31</v>
      </c>
      <c r="F13" s="51"/>
      <c r="G13" s="51">
        <f>H13+I13</f>
        <v>1000</v>
      </c>
      <c r="H13" s="52">
        <v>1000</v>
      </c>
      <c r="I13" s="51"/>
      <c r="J13" s="112"/>
      <c r="K13" s="14" t="s">
        <v>83</v>
      </c>
    </row>
    <row r="14" spans="1:17" s="10" customFormat="1" ht="15.75" customHeight="1" x14ac:dyDescent="0.25">
      <c r="A14" s="49">
        <v>4</v>
      </c>
      <c r="B14" s="50" t="s">
        <v>6</v>
      </c>
      <c r="C14" s="49" t="s">
        <v>84</v>
      </c>
      <c r="D14" s="49"/>
      <c r="E14" s="51" t="s">
        <v>31</v>
      </c>
      <c r="F14" s="51"/>
      <c r="G14" s="51">
        <f>H14+I14</f>
        <v>2000</v>
      </c>
      <c r="H14" s="51">
        <v>2000</v>
      </c>
      <c r="I14" s="51"/>
      <c r="J14" s="112"/>
      <c r="K14" s="14" t="s">
        <v>84</v>
      </c>
    </row>
    <row r="15" spans="1:17" s="10" customFormat="1" ht="15.75" customHeight="1" x14ac:dyDescent="0.25">
      <c r="A15" s="49">
        <v>5</v>
      </c>
      <c r="B15" s="50" t="s">
        <v>7</v>
      </c>
      <c r="C15" s="49" t="s">
        <v>82</v>
      </c>
      <c r="D15" s="49"/>
      <c r="E15" s="51" t="s">
        <v>31</v>
      </c>
      <c r="F15" s="51"/>
      <c r="G15" s="51">
        <f>H15+I15</f>
        <v>500</v>
      </c>
      <c r="H15" s="51">
        <v>500</v>
      </c>
      <c r="I15" s="51"/>
      <c r="J15" s="112"/>
      <c r="K15" s="14" t="s">
        <v>82</v>
      </c>
    </row>
    <row r="16" spans="1:17" s="6" customFormat="1" ht="16.2" x14ac:dyDescent="0.25">
      <c r="A16" s="53" t="s">
        <v>44</v>
      </c>
      <c r="B16" s="45" t="s">
        <v>45</v>
      </c>
      <c r="C16" s="46"/>
      <c r="D16" s="46"/>
      <c r="E16" s="47"/>
      <c r="F16" s="47">
        <f>SUM(F17:F21)</f>
        <v>29200</v>
      </c>
      <c r="G16" s="47">
        <f t="shared" ref="G16" si="1">H16+I16</f>
        <v>28811</v>
      </c>
      <c r="H16" s="47">
        <v>28811</v>
      </c>
      <c r="I16" s="47"/>
      <c r="J16" s="54"/>
      <c r="K16" s="18"/>
      <c r="L16" s="20"/>
      <c r="M16" s="19">
        <v>29200</v>
      </c>
    </row>
    <row r="17" spans="1:13" s="27" customFormat="1" ht="31.2" x14ac:dyDescent="0.25">
      <c r="A17" s="55">
        <v>1</v>
      </c>
      <c r="B17" s="56" t="s">
        <v>78</v>
      </c>
      <c r="C17" s="57" t="s">
        <v>116</v>
      </c>
      <c r="D17" s="57"/>
      <c r="E17" s="52" t="s">
        <v>31</v>
      </c>
      <c r="F17" s="52">
        <v>5500</v>
      </c>
      <c r="G17" s="52">
        <f>H17</f>
        <v>5426.7294520547948</v>
      </c>
      <c r="H17" s="52">
        <v>5426.7294520547948</v>
      </c>
      <c r="I17" s="52"/>
      <c r="J17" s="58" t="s">
        <v>54</v>
      </c>
      <c r="K17" s="26" t="s">
        <v>73</v>
      </c>
      <c r="M17" s="27">
        <v>5500</v>
      </c>
    </row>
    <row r="18" spans="1:13" s="27" customFormat="1" ht="46.8" x14ac:dyDescent="0.25">
      <c r="A18" s="55">
        <v>2</v>
      </c>
      <c r="B18" s="56" t="s">
        <v>79</v>
      </c>
      <c r="C18" s="57" t="s">
        <v>117</v>
      </c>
      <c r="D18" s="57"/>
      <c r="E18" s="52" t="s">
        <v>31</v>
      </c>
      <c r="F18" s="52">
        <v>5200</v>
      </c>
      <c r="G18" s="52">
        <f t="shared" ref="G18:G21" si="2">H18</f>
        <v>5130.7260273972606</v>
      </c>
      <c r="H18" s="52">
        <v>5130.7260273972606</v>
      </c>
      <c r="I18" s="52"/>
      <c r="J18" s="58" t="s">
        <v>55</v>
      </c>
      <c r="K18" s="26" t="s">
        <v>74</v>
      </c>
      <c r="M18" s="27">
        <v>5200</v>
      </c>
    </row>
    <row r="19" spans="1:13" s="30" customFormat="1" ht="31.2" x14ac:dyDescent="0.25">
      <c r="A19" s="55">
        <v>3</v>
      </c>
      <c r="B19" s="56" t="s">
        <v>80</v>
      </c>
      <c r="C19" s="57" t="s">
        <v>118</v>
      </c>
      <c r="D19" s="57"/>
      <c r="E19" s="52" t="s">
        <v>31</v>
      </c>
      <c r="F19" s="52">
        <v>6000</v>
      </c>
      <c r="G19" s="52">
        <f t="shared" si="2"/>
        <v>5920.0684931506848</v>
      </c>
      <c r="H19" s="52">
        <v>5920.0684931506848</v>
      </c>
      <c r="I19" s="52"/>
      <c r="J19" s="58" t="s">
        <v>48</v>
      </c>
      <c r="K19" s="26" t="s">
        <v>32</v>
      </c>
      <c r="L19" s="29"/>
      <c r="M19" s="28">
        <v>6000</v>
      </c>
    </row>
    <row r="20" spans="1:13" s="27" customFormat="1" ht="30.75" customHeight="1" x14ac:dyDescent="0.25">
      <c r="A20" s="55">
        <v>4</v>
      </c>
      <c r="B20" s="56" t="s">
        <v>76</v>
      </c>
      <c r="C20" s="57" t="s">
        <v>119</v>
      </c>
      <c r="D20" s="57"/>
      <c r="E20" s="52" t="s">
        <v>31</v>
      </c>
      <c r="F20" s="52">
        <v>6000</v>
      </c>
      <c r="G20" s="52">
        <f t="shared" si="2"/>
        <v>5920.0684931506848</v>
      </c>
      <c r="H20" s="52">
        <v>5920.0684931506848</v>
      </c>
      <c r="I20" s="52"/>
      <c r="J20" s="58" t="s">
        <v>49</v>
      </c>
      <c r="K20" s="26" t="s">
        <v>36</v>
      </c>
      <c r="M20" s="27">
        <v>6000</v>
      </c>
    </row>
    <row r="21" spans="1:13" s="27" customFormat="1" ht="43.5" customHeight="1" x14ac:dyDescent="0.25">
      <c r="A21" s="55">
        <v>5</v>
      </c>
      <c r="B21" s="56" t="s">
        <v>75</v>
      </c>
      <c r="C21" s="57" t="s">
        <v>91</v>
      </c>
      <c r="D21" s="57"/>
      <c r="E21" s="52" t="s">
        <v>31</v>
      </c>
      <c r="F21" s="52">
        <v>6500</v>
      </c>
      <c r="G21" s="52">
        <f t="shared" si="2"/>
        <v>6413.4075342465758</v>
      </c>
      <c r="H21" s="52">
        <v>6413.4075342465758</v>
      </c>
      <c r="I21" s="52"/>
      <c r="J21" s="58" t="s">
        <v>50</v>
      </c>
      <c r="K21" s="26" t="s">
        <v>15</v>
      </c>
      <c r="M21" s="27">
        <v>6500</v>
      </c>
    </row>
    <row r="22" spans="1:13" s="2" customFormat="1" ht="32.25" customHeight="1" x14ac:dyDescent="0.25">
      <c r="A22" s="38" t="s">
        <v>19</v>
      </c>
      <c r="B22" s="59" t="s">
        <v>8</v>
      </c>
      <c r="C22" s="49"/>
      <c r="D22" s="38"/>
      <c r="E22" s="51"/>
      <c r="F22" s="41"/>
      <c r="G22" s="41">
        <f t="shared" ref="G22:G36" si="3">H22+I22</f>
        <v>35409</v>
      </c>
      <c r="H22" s="41">
        <f>SUM(H23:H27)</f>
        <v>35409</v>
      </c>
      <c r="I22" s="41"/>
      <c r="J22" s="60"/>
      <c r="K22" s="14"/>
      <c r="L22" s="21"/>
    </row>
    <row r="23" spans="1:13" s="10" customFormat="1" ht="15.75" customHeight="1" x14ac:dyDescent="0.25">
      <c r="A23" s="49">
        <v>1</v>
      </c>
      <c r="B23" s="50" t="s">
        <v>3</v>
      </c>
      <c r="C23" s="49" t="s">
        <v>59</v>
      </c>
      <c r="D23" s="49"/>
      <c r="E23" s="51" t="s">
        <v>31</v>
      </c>
      <c r="F23" s="51"/>
      <c r="G23" s="51">
        <f t="shared" si="3"/>
        <v>7290</v>
      </c>
      <c r="H23" s="51">
        <v>7290</v>
      </c>
      <c r="I23" s="51"/>
      <c r="J23" s="112" t="s">
        <v>106</v>
      </c>
      <c r="K23" s="14" t="s">
        <v>59</v>
      </c>
      <c r="L23" s="23"/>
    </row>
    <row r="24" spans="1:13" s="10" customFormat="1" ht="15.6" x14ac:dyDescent="0.25">
      <c r="A24" s="49">
        <v>2</v>
      </c>
      <c r="B24" s="50" t="s">
        <v>4</v>
      </c>
      <c r="C24" s="49" t="s">
        <v>60</v>
      </c>
      <c r="D24" s="49"/>
      <c r="E24" s="51" t="s">
        <v>31</v>
      </c>
      <c r="F24" s="51"/>
      <c r="G24" s="51">
        <f t="shared" si="3"/>
        <v>6596</v>
      </c>
      <c r="H24" s="51">
        <v>6596</v>
      </c>
      <c r="I24" s="51"/>
      <c r="J24" s="112"/>
      <c r="K24" s="14" t="s">
        <v>60</v>
      </c>
      <c r="L24" s="23"/>
    </row>
    <row r="25" spans="1:13" s="10" customFormat="1" ht="15.6" x14ac:dyDescent="0.25">
      <c r="A25" s="49">
        <v>3</v>
      </c>
      <c r="B25" s="50" t="s">
        <v>5</v>
      </c>
      <c r="C25" s="49" t="s">
        <v>61</v>
      </c>
      <c r="D25" s="49"/>
      <c r="E25" s="51" t="s">
        <v>31</v>
      </c>
      <c r="F25" s="51"/>
      <c r="G25" s="51">
        <f t="shared" si="3"/>
        <v>7637</v>
      </c>
      <c r="H25" s="51">
        <v>7637</v>
      </c>
      <c r="I25" s="51"/>
      <c r="J25" s="112"/>
      <c r="K25" s="14" t="s">
        <v>61</v>
      </c>
      <c r="L25" s="23"/>
    </row>
    <row r="26" spans="1:13" s="10" customFormat="1" ht="15.6" x14ac:dyDescent="0.25">
      <c r="A26" s="49">
        <v>4</v>
      </c>
      <c r="B26" s="50" t="s">
        <v>6</v>
      </c>
      <c r="C26" s="49" t="s">
        <v>62</v>
      </c>
      <c r="D26" s="49"/>
      <c r="E26" s="51" t="s">
        <v>31</v>
      </c>
      <c r="F26" s="51"/>
      <c r="G26" s="51">
        <f t="shared" si="3"/>
        <v>12497</v>
      </c>
      <c r="H26" s="51">
        <v>12497</v>
      </c>
      <c r="I26" s="51"/>
      <c r="J26" s="112"/>
      <c r="K26" s="14" t="s">
        <v>62</v>
      </c>
      <c r="L26" s="23"/>
    </row>
    <row r="27" spans="1:13" s="10" customFormat="1" ht="15.6" x14ac:dyDescent="0.25">
      <c r="A27" s="49">
        <v>5</v>
      </c>
      <c r="B27" s="50" t="s">
        <v>7</v>
      </c>
      <c r="C27" s="49" t="s">
        <v>63</v>
      </c>
      <c r="D27" s="49"/>
      <c r="E27" s="51" t="s">
        <v>31</v>
      </c>
      <c r="F27" s="51"/>
      <c r="G27" s="51">
        <f t="shared" si="3"/>
        <v>1389</v>
      </c>
      <c r="H27" s="51">
        <v>1389</v>
      </c>
      <c r="I27" s="51"/>
      <c r="J27" s="112"/>
      <c r="K27" s="14" t="s">
        <v>63</v>
      </c>
      <c r="L27" s="23"/>
    </row>
    <row r="28" spans="1:13" s="2" customFormat="1" ht="46.8" x14ac:dyDescent="0.25">
      <c r="A28" s="38" t="s">
        <v>20</v>
      </c>
      <c r="B28" s="61" t="s">
        <v>9</v>
      </c>
      <c r="C28" s="49"/>
      <c r="D28" s="39"/>
      <c r="E28" s="51"/>
      <c r="F28" s="41"/>
      <c r="G28" s="41">
        <f t="shared" si="3"/>
        <v>29482</v>
      </c>
      <c r="H28" s="41">
        <f>H29</f>
        <v>29482</v>
      </c>
      <c r="I28" s="41"/>
      <c r="J28" s="40"/>
      <c r="K28" s="14" t="s">
        <v>38</v>
      </c>
      <c r="L28" s="24"/>
    </row>
    <row r="29" spans="1:13" s="10" customFormat="1" ht="46.8" x14ac:dyDescent="0.25">
      <c r="A29" s="38">
        <v>1</v>
      </c>
      <c r="B29" s="59" t="s">
        <v>10</v>
      </c>
      <c r="C29" s="49"/>
      <c r="D29" s="38"/>
      <c r="E29" s="51"/>
      <c r="F29" s="41"/>
      <c r="G29" s="41">
        <f>SUM(G30:G34)</f>
        <v>24266</v>
      </c>
      <c r="H29" s="41">
        <v>29482</v>
      </c>
      <c r="I29" s="41"/>
      <c r="J29" s="40"/>
      <c r="K29" s="14" t="s">
        <v>38</v>
      </c>
      <c r="L29" s="22"/>
    </row>
    <row r="30" spans="1:13" s="10" customFormat="1" ht="15.75" customHeight="1" x14ac:dyDescent="0.25">
      <c r="A30" s="49" t="s">
        <v>22</v>
      </c>
      <c r="B30" s="50" t="s">
        <v>3</v>
      </c>
      <c r="C30" s="49" t="s">
        <v>114</v>
      </c>
      <c r="D30" s="49"/>
      <c r="E30" s="51" t="s">
        <v>31</v>
      </c>
      <c r="F30" s="51"/>
      <c r="G30" s="51">
        <f t="shared" si="3"/>
        <v>5983</v>
      </c>
      <c r="H30" s="52">
        <v>5983</v>
      </c>
      <c r="I30" s="51"/>
      <c r="J30" s="112" t="s">
        <v>106</v>
      </c>
      <c r="K30" s="14" t="s">
        <v>39</v>
      </c>
      <c r="L30" s="9"/>
    </row>
    <row r="31" spans="1:13" s="10" customFormat="1" ht="15.75" customHeight="1" x14ac:dyDescent="0.25">
      <c r="A31" s="49" t="s">
        <v>23</v>
      </c>
      <c r="B31" s="50" t="s">
        <v>4</v>
      </c>
      <c r="C31" s="49" t="s">
        <v>40</v>
      </c>
      <c r="D31" s="49"/>
      <c r="E31" s="51" t="s">
        <v>31</v>
      </c>
      <c r="F31" s="51"/>
      <c r="G31" s="51">
        <f t="shared" si="3"/>
        <v>3051</v>
      </c>
      <c r="H31" s="52">
        <v>3051</v>
      </c>
      <c r="I31" s="51"/>
      <c r="J31" s="112"/>
      <c r="K31" s="14" t="s">
        <v>40</v>
      </c>
    </row>
    <row r="32" spans="1:13" s="10" customFormat="1" ht="15.75" customHeight="1" x14ac:dyDescent="0.25">
      <c r="A32" s="49" t="s">
        <v>56</v>
      </c>
      <c r="B32" s="50" t="s">
        <v>5</v>
      </c>
      <c r="C32" s="49" t="s">
        <v>41</v>
      </c>
      <c r="D32" s="49"/>
      <c r="E32" s="51" t="s">
        <v>31</v>
      </c>
      <c r="F32" s="51"/>
      <c r="G32" s="51">
        <f t="shared" si="3"/>
        <v>4832</v>
      </c>
      <c r="H32" s="52">
        <v>4832</v>
      </c>
      <c r="I32" s="51"/>
      <c r="J32" s="112"/>
      <c r="K32" s="14" t="s">
        <v>41</v>
      </c>
    </row>
    <row r="33" spans="1:14" s="10" customFormat="1" ht="15.75" customHeight="1" x14ac:dyDescent="0.25">
      <c r="A33" s="49" t="s">
        <v>57</v>
      </c>
      <c r="B33" s="50" t="s">
        <v>6</v>
      </c>
      <c r="C33" s="49" t="s">
        <v>126</v>
      </c>
      <c r="D33" s="49"/>
      <c r="E33" s="51" t="s">
        <v>31</v>
      </c>
      <c r="F33" s="51"/>
      <c r="G33" s="51">
        <f t="shared" si="3"/>
        <v>8470</v>
      </c>
      <c r="H33" s="52">
        <v>8470</v>
      </c>
      <c r="I33" s="51"/>
      <c r="J33" s="112"/>
      <c r="K33" s="14" t="s">
        <v>42</v>
      </c>
    </row>
    <row r="34" spans="1:14" s="10" customFormat="1" ht="15.75" customHeight="1" x14ac:dyDescent="0.25">
      <c r="A34" s="49" t="s">
        <v>58</v>
      </c>
      <c r="B34" s="50" t="s">
        <v>7</v>
      </c>
      <c r="C34" s="49" t="s">
        <v>43</v>
      </c>
      <c r="D34" s="49"/>
      <c r="E34" s="51" t="s">
        <v>31</v>
      </c>
      <c r="F34" s="51"/>
      <c r="G34" s="51">
        <f t="shared" si="3"/>
        <v>1930</v>
      </c>
      <c r="H34" s="52">
        <v>1930</v>
      </c>
      <c r="I34" s="51"/>
      <c r="J34" s="112"/>
      <c r="K34" s="14" t="s">
        <v>43</v>
      </c>
    </row>
    <row r="35" spans="1:14" s="10" customFormat="1" ht="46.8" x14ac:dyDescent="0.25">
      <c r="A35" s="49" t="s">
        <v>121</v>
      </c>
      <c r="B35" s="50" t="s">
        <v>37</v>
      </c>
      <c r="C35" s="62" t="s">
        <v>113</v>
      </c>
      <c r="D35" s="49"/>
      <c r="E35" s="51" t="s">
        <v>33</v>
      </c>
      <c r="F35" s="51">
        <v>5500</v>
      </c>
      <c r="G35" s="51">
        <f t="shared" si="3"/>
        <v>2000</v>
      </c>
      <c r="H35" s="52">
        <v>2000</v>
      </c>
      <c r="I35" s="51"/>
      <c r="J35" s="91" t="s">
        <v>48</v>
      </c>
      <c r="K35" s="14"/>
    </row>
    <row r="36" spans="1:14" s="10" customFormat="1" ht="46.8" x14ac:dyDescent="0.25">
      <c r="A36" s="75" t="s">
        <v>124</v>
      </c>
      <c r="B36" s="90" t="s">
        <v>46</v>
      </c>
      <c r="C36" s="76" t="s">
        <v>115</v>
      </c>
      <c r="D36" s="76"/>
      <c r="E36" s="74" t="s">
        <v>33</v>
      </c>
      <c r="F36" s="74">
        <v>30000</v>
      </c>
      <c r="G36" s="74">
        <f t="shared" si="3"/>
        <v>3216</v>
      </c>
      <c r="H36" s="77">
        <v>3216</v>
      </c>
      <c r="I36" s="74"/>
      <c r="J36" s="78" t="s">
        <v>54</v>
      </c>
      <c r="K36" s="14"/>
    </row>
    <row r="37" spans="1:14" s="35" customFormat="1" ht="31.2" x14ac:dyDescent="0.25">
      <c r="A37" s="79" t="s">
        <v>21</v>
      </c>
      <c r="B37" s="80" t="s">
        <v>11</v>
      </c>
      <c r="C37" s="81"/>
      <c r="D37" s="81"/>
      <c r="E37" s="82"/>
      <c r="F37" s="82">
        <f>F38</f>
        <v>47000</v>
      </c>
      <c r="G37" s="82">
        <f>G38</f>
        <v>9853</v>
      </c>
      <c r="H37" s="82">
        <f t="shared" ref="H37" si="4">H38</f>
        <v>9853</v>
      </c>
      <c r="I37" s="82"/>
      <c r="J37" s="82"/>
      <c r="K37" s="83"/>
      <c r="L37" s="95"/>
      <c r="M37" s="34"/>
    </row>
    <row r="38" spans="1:14" s="35" customFormat="1" ht="62.4" x14ac:dyDescent="0.25">
      <c r="A38" s="79">
        <v>1</v>
      </c>
      <c r="B38" s="80" t="s">
        <v>12</v>
      </c>
      <c r="C38" s="84"/>
      <c r="D38" s="81"/>
      <c r="E38" s="82"/>
      <c r="F38" s="82">
        <f>SUM(F39:F44)</f>
        <v>47000</v>
      </c>
      <c r="G38" s="82">
        <f>H38</f>
        <v>9853</v>
      </c>
      <c r="H38" s="82">
        <v>9853</v>
      </c>
      <c r="I38" s="82"/>
      <c r="J38" s="82"/>
      <c r="K38" s="85"/>
      <c r="L38" s="96"/>
      <c r="M38" s="32" t="e">
        <f>H38-H44-#REF!</f>
        <v>#REF!</v>
      </c>
    </row>
    <row r="39" spans="1:14" s="35" customFormat="1" ht="47.25" customHeight="1" x14ac:dyDescent="0.25">
      <c r="A39" s="86" t="s">
        <v>22</v>
      </c>
      <c r="B39" s="87" t="s">
        <v>85</v>
      </c>
      <c r="C39" s="84" t="s">
        <v>94</v>
      </c>
      <c r="D39" s="81"/>
      <c r="E39" s="77" t="s">
        <v>33</v>
      </c>
      <c r="F39" s="77">
        <v>7000</v>
      </c>
      <c r="G39" s="77">
        <f>H39+I39</f>
        <v>1921</v>
      </c>
      <c r="H39" s="77">
        <v>1921</v>
      </c>
      <c r="I39" s="77"/>
      <c r="J39" s="92" t="s">
        <v>55</v>
      </c>
      <c r="K39" s="124"/>
      <c r="L39" s="96"/>
      <c r="M39" s="32">
        <v>5000</v>
      </c>
      <c r="N39" s="94">
        <v>1352</v>
      </c>
    </row>
    <row r="40" spans="1:14" s="35" customFormat="1" ht="45.75" customHeight="1" x14ac:dyDescent="0.25">
      <c r="A40" s="86" t="s">
        <v>23</v>
      </c>
      <c r="B40" s="87" t="s">
        <v>86</v>
      </c>
      <c r="C40" s="84" t="s">
        <v>93</v>
      </c>
      <c r="D40" s="81"/>
      <c r="E40" s="77" t="s">
        <v>33</v>
      </c>
      <c r="F40" s="77">
        <v>7000</v>
      </c>
      <c r="G40" s="77">
        <f t="shared" ref="G40:G43" si="5">H40+I40</f>
        <v>1921</v>
      </c>
      <c r="H40" s="77">
        <v>1921</v>
      </c>
      <c r="I40" s="77"/>
      <c r="J40" s="92" t="s">
        <v>48</v>
      </c>
      <c r="K40" s="124"/>
      <c r="L40" s="96"/>
      <c r="M40" s="32">
        <v>9000</v>
      </c>
      <c r="N40" s="94">
        <v>1352</v>
      </c>
    </row>
    <row r="41" spans="1:14" s="35" customFormat="1" ht="42.75" customHeight="1" x14ac:dyDescent="0.25">
      <c r="A41" s="86" t="s">
        <v>56</v>
      </c>
      <c r="B41" s="87" t="s">
        <v>87</v>
      </c>
      <c r="C41" s="84" t="s">
        <v>92</v>
      </c>
      <c r="D41" s="81"/>
      <c r="E41" s="77" t="s">
        <v>33</v>
      </c>
      <c r="F41" s="77">
        <v>7000</v>
      </c>
      <c r="G41" s="77">
        <f t="shared" si="5"/>
        <v>1921</v>
      </c>
      <c r="H41" s="77">
        <v>1921</v>
      </c>
      <c r="I41" s="77"/>
      <c r="J41" s="92" t="s">
        <v>49</v>
      </c>
      <c r="K41" s="124"/>
      <c r="L41" s="96"/>
      <c r="M41" s="32">
        <v>7000</v>
      </c>
      <c r="N41" s="94">
        <v>1352</v>
      </c>
    </row>
    <row r="42" spans="1:14" s="35" customFormat="1" ht="43.5" customHeight="1" x14ac:dyDescent="0.25">
      <c r="A42" s="86" t="s">
        <v>57</v>
      </c>
      <c r="B42" s="87" t="s">
        <v>88</v>
      </c>
      <c r="C42" s="84" t="s">
        <v>91</v>
      </c>
      <c r="D42" s="81"/>
      <c r="E42" s="77" t="s">
        <v>33</v>
      </c>
      <c r="F42" s="77">
        <v>7000</v>
      </c>
      <c r="G42" s="77">
        <f t="shared" si="5"/>
        <v>1920</v>
      </c>
      <c r="H42" s="77">
        <v>1920</v>
      </c>
      <c r="I42" s="77"/>
      <c r="J42" s="92" t="s">
        <v>50</v>
      </c>
      <c r="K42" s="124"/>
      <c r="L42" s="96"/>
      <c r="M42" s="32">
        <v>9000</v>
      </c>
      <c r="N42" s="94">
        <v>1352</v>
      </c>
    </row>
    <row r="43" spans="1:14" s="35" customFormat="1" ht="50.25" customHeight="1" x14ac:dyDescent="0.25">
      <c r="A43" s="86" t="s">
        <v>58</v>
      </c>
      <c r="B43" s="87" t="s">
        <v>89</v>
      </c>
      <c r="C43" s="84" t="s">
        <v>90</v>
      </c>
      <c r="D43" s="81"/>
      <c r="E43" s="77" t="s">
        <v>33</v>
      </c>
      <c r="F43" s="77">
        <v>7000</v>
      </c>
      <c r="G43" s="77">
        <f t="shared" si="5"/>
        <v>1920</v>
      </c>
      <c r="H43" s="77">
        <v>1920</v>
      </c>
      <c r="I43" s="77"/>
      <c r="J43" s="92" t="s">
        <v>54</v>
      </c>
      <c r="K43" s="125"/>
      <c r="L43" s="96"/>
      <c r="M43" s="32">
        <v>5000</v>
      </c>
      <c r="N43" s="94">
        <v>1352</v>
      </c>
    </row>
    <row r="44" spans="1:14" s="35" customFormat="1" ht="50.25" customHeight="1" x14ac:dyDescent="0.25">
      <c r="A44" s="86" t="s">
        <v>121</v>
      </c>
      <c r="B44" s="93" t="s">
        <v>129</v>
      </c>
      <c r="C44" s="84" t="s">
        <v>122</v>
      </c>
      <c r="D44" s="84"/>
      <c r="E44" s="74" t="s">
        <v>130</v>
      </c>
      <c r="F44" s="77">
        <v>12000</v>
      </c>
      <c r="G44" s="77"/>
      <c r="H44" s="77">
        <v>250</v>
      </c>
      <c r="I44" s="77"/>
      <c r="J44" s="98" t="s">
        <v>125</v>
      </c>
      <c r="K44" s="97"/>
      <c r="L44" s="99"/>
      <c r="M44" s="32"/>
      <c r="N44" s="94"/>
    </row>
    <row r="45" spans="1:14" s="5" customFormat="1" ht="41.25" customHeight="1" x14ac:dyDescent="0.25">
      <c r="A45" s="38" t="s">
        <v>24</v>
      </c>
      <c r="B45" s="61" t="s">
        <v>13</v>
      </c>
      <c r="C45" s="62"/>
      <c r="D45" s="63"/>
      <c r="E45" s="51"/>
      <c r="F45" s="41"/>
      <c r="G45" s="41">
        <f>H45+I45</f>
        <v>7739</v>
      </c>
      <c r="H45" s="41">
        <f>H46+H49</f>
        <v>7739</v>
      </c>
      <c r="I45" s="64"/>
      <c r="J45" s="65"/>
      <c r="K45" s="11"/>
      <c r="L45" s="25"/>
    </row>
    <row r="46" spans="1:14" s="5" customFormat="1" ht="46.8" x14ac:dyDescent="0.25">
      <c r="A46" s="49">
        <v>1</v>
      </c>
      <c r="B46" s="66" t="s">
        <v>96</v>
      </c>
      <c r="C46" s="62" t="s">
        <v>120</v>
      </c>
      <c r="D46" s="62"/>
      <c r="E46" s="67"/>
      <c r="F46" s="51"/>
      <c r="G46" s="51">
        <v>2258</v>
      </c>
      <c r="H46" s="51">
        <v>2258</v>
      </c>
      <c r="I46" s="51"/>
      <c r="J46" s="68" t="s">
        <v>54</v>
      </c>
      <c r="K46" s="11" t="s">
        <v>97</v>
      </c>
    </row>
    <row r="47" spans="1:14" s="5" customFormat="1" ht="25.5" hidden="1" customHeight="1" x14ac:dyDescent="0.25">
      <c r="A47" s="69" t="s">
        <v>22</v>
      </c>
      <c r="B47" s="66" t="s">
        <v>70</v>
      </c>
      <c r="C47" s="62" t="s">
        <v>71</v>
      </c>
      <c r="D47" s="62" t="s">
        <v>53</v>
      </c>
      <c r="E47" s="51" t="s">
        <v>33</v>
      </c>
      <c r="F47" s="51"/>
      <c r="G47" s="51">
        <f>H47+I47</f>
        <v>1129</v>
      </c>
      <c r="H47" s="51">
        <v>1129</v>
      </c>
      <c r="I47" s="51"/>
      <c r="J47" s="113" t="s">
        <v>54</v>
      </c>
      <c r="K47" s="11" t="s">
        <v>71</v>
      </c>
    </row>
    <row r="48" spans="1:14" s="5" customFormat="1" ht="25.5" hidden="1" customHeight="1" x14ac:dyDescent="0.25">
      <c r="A48" s="69" t="s">
        <v>23</v>
      </c>
      <c r="B48" s="66" t="s">
        <v>72</v>
      </c>
      <c r="C48" s="62" t="s">
        <v>52</v>
      </c>
      <c r="D48" s="62" t="s">
        <v>53</v>
      </c>
      <c r="E48" s="51" t="s">
        <v>33</v>
      </c>
      <c r="F48" s="51"/>
      <c r="G48" s="51">
        <f>H48+I48</f>
        <v>1129</v>
      </c>
      <c r="H48" s="51">
        <v>1129</v>
      </c>
      <c r="I48" s="51"/>
      <c r="J48" s="114"/>
      <c r="K48" s="11" t="s">
        <v>52</v>
      </c>
    </row>
    <row r="49" spans="1:13" s="10" customFormat="1" ht="33" customHeight="1" x14ac:dyDescent="0.25">
      <c r="A49" s="49">
        <v>2</v>
      </c>
      <c r="B49" s="66" t="s">
        <v>47</v>
      </c>
      <c r="C49" s="62"/>
      <c r="D49" s="62"/>
      <c r="E49" s="70"/>
      <c r="F49" s="51"/>
      <c r="G49" s="51">
        <f>H49+I49</f>
        <v>5481</v>
      </c>
      <c r="H49" s="51">
        <v>5481</v>
      </c>
      <c r="I49" s="51"/>
      <c r="J49" s="68"/>
      <c r="K49" s="11"/>
    </row>
    <row r="50" spans="1:13" s="10" customFormat="1" ht="15.6" x14ac:dyDescent="0.25">
      <c r="A50" s="49" t="s">
        <v>98</v>
      </c>
      <c r="B50" s="50" t="s">
        <v>3</v>
      </c>
      <c r="C50" s="49" t="s">
        <v>59</v>
      </c>
      <c r="D50" s="49"/>
      <c r="E50" s="51" t="s">
        <v>31</v>
      </c>
      <c r="F50" s="51"/>
      <c r="G50" s="51">
        <f t="shared" ref="G50:G54" si="6">H50+I50</f>
        <v>1128.4411764705883</v>
      </c>
      <c r="H50" s="51">
        <f>H49/102*21</f>
        <v>1128.4411764705883</v>
      </c>
      <c r="I50" s="51"/>
      <c r="J50" s="112" t="s">
        <v>106</v>
      </c>
      <c r="K50" s="11" t="s">
        <v>103</v>
      </c>
      <c r="L50" s="9"/>
    </row>
    <row r="51" spans="1:13" s="10" customFormat="1" ht="15.6" x14ac:dyDescent="0.25">
      <c r="A51" s="49" t="s">
        <v>99</v>
      </c>
      <c r="B51" s="50" t="s">
        <v>4</v>
      </c>
      <c r="C51" s="49" t="s">
        <v>60</v>
      </c>
      <c r="D51" s="49"/>
      <c r="E51" s="51" t="s">
        <v>31</v>
      </c>
      <c r="F51" s="51"/>
      <c r="G51" s="51">
        <f t="shared" si="6"/>
        <v>1020.9705882352941</v>
      </c>
      <c r="H51" s="51">
        <f>H49/102*19</f>
        <v>1020.9705882352941</v>
      </c>
      <c r="I51" s="51"/>
      <c r="J51" s="112"/>
      <c r="K51" s="11" t="s">
        <v>103</v>
      </c>
    </row>
    <row r="52" spans="1:13" s="10" customFormat="1" ht="15.6" x14ac:dyDescent="0.25">
      <c r="A52" s="49" t="s">
        <v>100</v>
      </c>
      <c r="B52" s="50" t="s">
        <v>5</v>
      </c>
      <c r="C52" s="49" t="s">
        <v>61</v>
      </c>
      <c r="D52" s="49"/>
      <c r="E52" s="51" t="s">
        <v>31</v>
      </c>
      <c r="F52" s="51"/>
      <c r="G52" s="51">
        <f t="shared" si="6"/>
        <v>1182.1764705882354</v>
      </c>
      <c r="H52" s="51">
        <f>H49/102*22</f>
        <v>1182.1764705882354</v>
      </c>
      <c r="I52" s="51"/>
      <c r="J52" s="112"/>
      <c r="K52" s="11" t="s">
        <v>104</v>
      </c>
    </row>
    <row r="53" spans="1:13" s="10" customFormat="1" ht="15.6" x14ac:dyDescent="0.25">
      <c r="A53" s="49" t="s">
        <v>101</v>
      </c>
      <c r="B53" s="50" t="s">
        <v>6</v>
      </c>
      <c r="C53" s="49" t="s">
        <v>62</v>
      </c>
      <c r="D53" s="49"/>
      <c r="E53" s="51" t="s">
        <v>31</v>
      </c>
      <c r="F53" s="51"/>
      <c r="G53" s="51">
        <f t="shared" si="6"/>
        <v>1934.4705882352941</v>
      </c>
      <c r="H53" s="51">
        <f>H49/102*36</f>
        <v>1934.4705882352941</v>
      </c>
      <c r="I53" s="51"/>
      <c r="J53" s="112"/>
      <c r="K53" s="11" t="s">
        <v>104</v>
      </c>
    </row>
    <row r="54" spans="1:13" s="10" customFormat="1" ht="15.6" x14ac:dyDescent="0.25">
      <c r="A54" s="49" t="s">
        <v>102</v>
      </c>
      <c r="B54" s="50" t="s">
        <v>7</v>
      </c>
      <c r="C54" s="49" t="s">
        <v>63</v>
      </c>
      <c r="D54" s="49"/>
      <c r="E54" s="51" t="s">
        <v>31</v>
      </c>
      <c r="F54" s="51"/>
      <c r="G54" s="51">
        <f t="shared" si="6"/>
        <v>214.94117647058823</v>
      </c>
      <c r="H54" s="51">
        <f>H49/102*4</f>
        <v>214.94117647058823</v>
      </c>
      <c r="I54" s="51"/>
      <c r="J54" s="112"/>
      <c r="K54" s="11" t="s">
        <v>103</v>
      </c>
    </row>
    <row r="55" spans="1:13" s="5" customFormat="1" ht="36.75" customHeight="1" x14ac:dyDescent="0.25">
      <c r="A55" s="38" t="s">
        <v>25</v>
      </c>
      <c r="B55" s="61" t="s">
        <v>14</v>
      </c>
      <c r="C55" s="39"/>
      <c r="D55" s="39"/>
      <c r="E55" s="41"/>
      <c r="F55" s="41"/>
      <c r="G55" s="41">
        <f>H55+I55</f>
        <v>39273</v>
      </c>
      <c r="H55" s="41">
        <f>H56</f>
        <v>39273</v>
      </c>
      <c r="I55" s="41"/>
      <c r="J55" s="40"/>
      <c r="K55" s="17"/>
    </row>
    <row r="56" spans="1:13" ht="47.25" customHeight="1" x14ac:dyDescent="0.25">
      <c r="A56" s="38">
        <v>1</v>
      </c>
      <c r="B56" s="61" t="s">
        <v>10</v>
      </c>
      <c r="C56" s="39"/>
      <c r="D56" s="39"/>
      <c r="E56" s="51"/>
      <c r="F56" s="41"/>
      <c r="G56" s="41">
        <f>SUM(G57:G59)</f>
        <v>24999.999999999996</v>
      </c>
      <c r="H56" s="41">
        <v>39273</v>
      </c>
      <c r="I56" s="41"/>
      <c r="J56" s="40"/>
      <c r="K56" s="16"/>
      <c r="M56" s="1">
        <f>39273-9500-4773</f>
        <v>25000</v>
      </c>
    </row>
    <row r="57" spans="1:13" s="27" customFormat="1" ht="15.75" customHeight="1" x14ac:dyDescent="0.25">
      <c r="A57" s="55" t="s">
        <v>22</v>
      </c>
      <c r="B57" s="56" t="s">
        <v>5</v>
      </c>
      <c r="C57" s="71" t="s">
        <v>81</v>
      </c>
      <c r="D57" s="71"/>
      <c r="E57" s="52" t="s">
        <v>33</v>
      </c>
      <c r="F57" s="52"/>
      <c r="G57" s="52">
        <f>H57+I57</f>
        <v>1136.3636363636363</v>
      </c>
      <c r="H57" s="52">
        <f>25000/22*1</f>
        <v>1136.3636363636363</v>
      </c>
      <c r="I57" s="52"/>
      <c r="J57" s="115" t="s">
        <v>106</v>
      </c>
      <c r="K57" s="31" t="s">
        <v>81</v>
      </c>
    </row>
    <row r="58" spans="1:13" s="27" customFormat="1" ht="15.75" customHeight="1" x14ac:dyDescent="0.25">
      <c r="A58" s="55" t="s">
        <v>23</v>
      </c>
      <c r="B58" s="56" t="s">
        <v>6</v>
      </c>
      <c r="C58" s="55" t="s">
        <v>77</v>
      </c>
      <c r="D58" s="55"/>
      <c r="E58" s="52" t="s">
        <v>33</v>
      </c>
      <c r="F58" s="52"/>
      <c r="G58" s="52">
        <f t="shared" ref="G58:G59" si="7">H58+I58</f>
        <v>19318.181818181816</v>
      </c>
      <c r="H58" s="52">
        <f>25000/22*17</f>
        <v>19318.181818181816</v>
      </c>
      <c r="I58" s="52"/>
      <c r="J58" s="116"/>
      <c r="K58" s="26" t="s">
        <v>77</v>
      </c>
    </row>
    <row r="59" spans="1:13" s="27" customFormat="1" ht="15.75" customHeight="1" x14ac:dyDescent="0.25">
      <c r="A59" s="55" t="s">
        <v>56</v>
      </c>
      <c r="B59" s="56" t="s">
        <v>7</v>
      </c>
      <c r="C59" s="55" t="s">
        <v>63</v>
      </c>
      <c r="D59" s="55"/>
      <c r="E59" s="52" t="s">
        <v>33</v>
      </c>
      <c r="F59" s="52"/>
      <c r="G59" s="52">
        <f t="shared" si="7"/>
        <v>4545.454545454545</v>
      </c>
      <c r="H59" s="52">
        <f>25000/22*4</f>
        <v>4545.454545454545</v>
      </c>
      <c r="I59" s="52"/>
      <c r="J59" s="117"/>
      <c r="K59" s="26" t="s">
        <v>63</v>
      </c>
    </row>
    <row r="60" spans="1:13" s="27" customFormat="1" ht="42" customHeight="1" x14ac:dyDescent="0.25">
      <c r="A60" s="86" t="s">
        <v>22</v>
      </c>
      <c r="B60" s="87" t="s">
        <v>109</v>
      </c>
      <c r="C60" s="84" t="s">
        <v>110</v>
      </c>
      <c r="D60" s="81"/>
      <c r="E60" s="77" t="s">
        <v>33</v>
      </c>
      <c r="F60" s="77">
        <v>30000</v>
      </c>
      <c r="G60" s="77">
        <f>H60</f>
        <v>9500</v>
      </c>
      <c r="H60" s="77">
        <v>9500</v>
      </c>
      <c r="I60" s="77"/>
      <c r="J60" s="126" t="s">
        <v>51</v>
      </c>
      <c r="K60" s="26"/>
    </row>
    <row r="61" spans="1:13" s="27" customFormat="1" ht="45.75" customHeight="1" x14ac:dyDescent="0.3">
      <c r="A61" s="86" t="s">
        <v>23</v>
      </c>
      <c r="B61" s="87" t="s">
        <v>111</v>
      </c>
      <c r="C61" s="84" t="s">
        <v>92</v>
      </c>
      <c r="D61" s="88"/>
      <c r="E61" s="77" t="s">
        <v>33</v>
      </c>
      <c r="F61" s="77">
        <v>15000</v>
      </c>
      <c r="G61" s="77">
        <f>H61</f>
        <v>4773</v>
      </c>
      <c r="H61" s="77">
        <f>14273-9500</f>
        <v>4773</v>
      </c>
      <c r="I61" s="89"/>
      <c r="J61" s="127"/>
      <c r="K61" s="26"/>
    </row>
    <row r="62" spans="1:13" s="5" customFormat="1" ht="46.8" x14ac:dyDescent="0.25">
      <c r="A62" s="38" t="s">
        <v>123</v>
      </c>
      <c r="B62" s="61" t="s">
        <v>16</v>
      </c>
      <c r="C62" s="39"/>
      <c r="D62" s="39"/>
      <c r="E62" s="41"/>
      <c r="F62" s="41"/>
      <c r="G62" s="41">
        <f>G63</f>
        <v>932</v>
      </c>
      <c r="H62" s="41">
        <f t="shared" ref="H62" si="8">H63</f>
        <v>932</v>
      </c>
      <c r="I62" s="41"/>
      <c r="J62" s="40"/>
      <c r="K62" s="17"/>
    </row>
    <row r="63" spans="1:13" s="10" customFormat="1" ht="46.8" x14ac:dyDescent="0.25">
      <c r="A63" s="72">
        <v>1</v>
      </c>
      <c r="B63" s="61" t="s">
        <v>17</v>
      </c>
      <c r="C63" s="39"/>
      <c r="D63" s="39"/>
      <c r="E63" s="41"/>
      <c r="F63" s="41"/>
      <c r="G63" s="41">
        <f>H63+I63</f>
        <v>932</v>
      </c>
      <c r="H63" s="41">
        <v>932</v>
      </c>
      <c r="I63" s="41"/>
      <c r="J63" s="40"/>
      <c r="K63" s="17"/>
    </row>
    <row r="64" spans="1:13" ht="12.75" customHeight="1" x14ac:dyDescent="0.25">
      <c r="A64" s="49" t="s">
        <v>22</v>
      </c>
      <c r="B64" s="50" t="s">
        <v>3</v>
      </c>
      <c r="C64" s="49" t="s">
        <v>114</v>
      </c>
      <c r="D64" s="73" t="s">
        <v>39</v>
      </c>
      <c r="E64" s="67" t="s">
        <v>31</v>
      </c>
      <c r="F64" s="51"/>
      <c r="G64" s="51">
        <f t="shared" ref="G64:G68" si="9">H64+I64</f>
        <v>254</v>
      </c>
      <c r="H64" s="51">
        <v>254</v>
      </c>
      <c r="I64" s="51"/>
      <c r="J64" s="112" t="s">
        <v>106</v>
      </c>
      <c r="K64" s="14" t="s">
        <v>39</v>
      </c>
    </row>
    <row r="65" spans="1:17" ht="15.6" x14ac:dyDescent="0.25">
      <c r="A65" s="49" t="s">
        <v>23</v>
      </c>
      <c r="B65" s="50" t="s">
        <v>4</v>
      </c>
      <c r="C65" s="49" t="s">
        <v>82</v>
      </c>
      <c r="D65" s="73" t="s">
        <v>64</v>
      </c>
      <c r="E65" s="67" t="s">
        <v>31</v>
      </c>
      <c r="F65" s="51"/>
      <c r="G65" s="51">
        <f t="shared" si="9"/>
        <v>85</v>
      </c>
      <c r="H65" s="51">
        <v>85</v>
      </c>
      <c r="I65" s="51"/>
      <c r="J65" s="112"/>
      <c r="K65" s="14" t="s">
        <v>82</v>
      </c>
    </row>
    <row r="66" spans="1:17" ht="15.6" x14ac:dyDescent="0.25">
      <c r="A66" s="49" t="s">
        <v>56</v>
      </c>
      <c r="B66" s="50" t="s">
        <v>5</v>
      </c>
      <c r="C66" s="49" t="s">
        <v>83</v>
      </c>
      <c r="D66" s="73" t="s">
        <v>65</v>
      </c>
      <c r="E66" s="67" t="s">
        <v>31</v>
      </c>
      <c r="F66" s="51"/>
      <c r="G66" s="51">
        <f t="shared" si="9"/>
        <v>169</v>
      </c>
      <c r="H66" s="51">
        <v>169</v>
      </c>
      <c r="I66" s="51"/>
      <c r="J66" s="112"/>
      <c r="K66" s="14" t="s">
        <v>83</v>
      </c>
    </row>
    <row r="67" spans="1:17" ht="15.6" x14ac:dyDescent="0.25">
      <c r="A67" s="49" t="s">
        <v>57</v>
      </c>
      <c r="B67" s="50" t="s">
        <v>6</v>
      </c>
      <c r="C67" s="49" t="s">
        <v>84</v>
      </c>
      <c r="D67" s="73" t="s">
        <v>66</v>
      </c>
      <c r="E67" s="67" t="s">
        <v>31</v>
      </c>
      <c r="F67" s="51"/>
      <c r="G67" s="51">
        <f t="shared" si="9"/>
        <v>339</v>
      </c>
      <c r="H67" s="51">
        <v>339</v>
      </c>
      <c r="I67" s="51"/>
      <c r="J67" s="112"/>
      <c r="K67" s="14" t="s">
        <v>84</v>
      </c>
    </row>
    <row r="68" spans="1:17" ht="15.6" x14ac:dyDescent="0.25">
      <c r="A68" s="49" t="s">
        <v>58</v>
      </c>
      <c r="B68" s="50" t="s">
        <v>7</v>
      </c>
      <c r="C68" s="49" t="s">
        <v>82</v>
      </c>
      <c r="D68" s="73" t="s">
        <v>64</v>
      </c>
      <c r="E68" s="67" t="s">
        <v>31</v>
      </c>
      <c r="F68" s="51"/>
      <c r="G68" s="51">
        <f t="shared" si="9"/>
        <v>85</v>
      </c>
      <c r="H68" s="51">
        <v>85</v>
      </c>
      <c r="I68" s="51"/>
      <c r="J68" s="112"/>
      <c r="K68" s="14" t="s">
        <v>82</v>
      </c>
    </row>
    <row r="80" spans="1:17" s="12" customFormat="1" x14ac:dyDescent="0.25">
      <c r="A80" s="1"/>
      <c r="B80" s="1"/>
      <c r="C80" s="13"/>
      <c r="E80" s="1"/>
      <c r="F80" s="1"/>
      <c r="G80" s="1"/>
      <c r="H80" s="3"/>
      <c r="I80" s="1"/>
      <c r="J80" s="15"/>
      <c r="K80" s="1"/>
      <c r="L80" s="1"/>
      <c r="M80" s="1"/>
      <c r="N80" s="1"/>
      <c r="O80" s="1"/>
      <c r="P80" s="1"/>
      <c r="Q80" s="1"/>
    </row>
    <row r="81" spans="1:17" s="12" customFormat="1" x14ac:dyDescent="0.25">
      <c r="A81" s="1"/>
      <c r="B81" s="1"/>
      <c r="C81" s="13"/>
      <c r="E81" s="1"/>
      <c r="F81" s="1"/>
      <c r="G81" s="1"/>
      <c r="H81" s="3"/>
      <c r="I81" s="1"/>
      <c r="J81" s="15"/>
      <c r="K81" s="1"/>
      <c r="L81" s="1"/>
      <c r="M81" s="1"/>
      <c r="N81" s="1"/>
      <c r="O81" s="1"/>
      <c r="P81" s="1"/>
      <c r="Q81" s="1"/>
    </row>
    <row r="82" spans="1:17" s="12" customFormat="1" x14ac:dyDescent="0.25">
      <c r="A82" s="1"/>
      <c r="B82" s="1"/>
      <c r="C82" s="13"/>
      <c r="E82" s="1"/>
      <c r="F82" s="1"/>
      <c r="G82" s="1"/>
      <c r="H82" s="3"/>
      <c r="I82" s="1"/>
      <c r="J82" s="15"/>
      <c r="K82" s="1"/>
      <c r="L82" s="1"/>
      <c r="M82" s="1"/>
      <c r="N82" s="1"/>
      <c r="O82" s="1"/>
      <c r="P82" s="1"/>
      <c r="Q82" s="1"/>
    </row>
  </sheetData>
  <mergeCells count="23">
    <mergeCell ref="K6:K7"/>
    <mergeCell ref="J64:J68"/>
    <mergeCell ref="F6:F7"/>
    <mergeCell ref="J6:J7"/>
    <mergeCell ref="J30:J34"/>
    <mergeCell ref="J47:J48"/>
    <mergeCell ref="J57:J59"/>
    <mergeCell ref="J23:J27"/>
    <mergeCell ref="J11:J15"/>
    <mergeCell ref="J50:J54"/>
    <mergeCell ref="G6:I7"/>
    <mergeCell ref="K39:K43"/>
    <mergeCell ref="J60:J61"/>
    <mergeCell ref="A1:J1"/>
    <mergeCell ref="A2:J2"/>
    <mergeCell ref="A3:J3"/>
    <mergeCell ref="A4:J4"/>
    <mergeCell ref="H5:J5"/>
    <mergeCell ref="A6:A7"/>
    <mergeCell ref="B6:B7"/>
    <mergeCell ref="C6:C7"/>
    <mergeCell ref="D6:D7"/>
    <mergeCell ref="E6:E7"/>
  </mergeCells>
  <pageMargins left="0.75" right="0.25" top="0.5" bottom="0.25" header="0.3" footer="0.25"/>
  <pageSetup paperSize="9"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Vốn đầu tư cáp huyện thực hiện</vt:lpstr>
      <vt:lpstr>'Vốn đầu tư cáp huyện thực hiện'!Print_Titles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cp:lastModifiedBy>
  <cp:lastPrinted>2022-09-06T09:43:19Z</cp:lastPrinted>
  <dcterms:created xsi:type="dcterms:W3CDTF">2022-07-27T10:09:40Z</dcterms:created>
  <dcterms:modified xsi:type="dcterms:W3CDTF">2022-09-07T08:06:15Z</dcterms:modified>
</cp:coreProperties>
</file>