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wbKeHoach" defaultThemeVersion="164011"/>
  <mc:AlternateContent xmlns:mc="http://schemas.openxmlformats.org/markup-compatibility/2006">
    <mc:Choice Requires="x15">
      <x15ac:absPath xmlns:x15ac="http://schemas.microsoft.com/office/spreadsheetml/2010/11/ac" url="D:\NĂM 2023\NĂM 2022\ĐẤT ĐAI - QUÝ 3 (TỪ 4) - Copy\NGHỊ QUYẾT DẤT ĐAI\"/>
    </mc:Choice>
  </mc:AlternateContent>
  <bookViews>
    <workbookView xWindow="-120" yWindow="-120" windowWidth="29040" windowHeight="15840" tabRatio="907" firstSheet="1" activeTab="9"/>
  </bookViews>
  <sheets>
    <sheet name="foxz" sheetId="26" state="veryHidden" r:id="rId1"/>
    <sheet name="BANG 1 (TOAN TINH)" sheetId="18" r:id="rId2"/>
    <sheet name="BANG 2 (LE THUY)" sheetId="20" r:id="rId3"/>
    <sheet name="BANG 2(QUANG NINH)" sheetId="19" r:id="rId4"/>
    <sheet name="BANG 2 (DONG HOI)" sheetId="17" r:id="rId5"/>
    <sheet name="BANG 2 (BO TRACH)" sheetId="21" r:id="rId6"/>
    <sheet name="BANG 2 (BA DON)" sheetId="22" r:id="rId7"/>
    <sheet name="BANG 2 (QUANG TRACH)" sheetId="23" r:id="rId8"/>
    <sheet name="BANG 2 (TUYEN HOA)" sheetId="24" r:id="rId9"/>
    <sheet name="BANG 2 (MINH HOA)" sheetId="25" r:id="rId10"/>
  </sheets>
  <definedNames>
    <definedName name="_xlnm.Print_Area" localSheetId="1">'BANG 1 (TOAN TINH)'!$A$1:$W$19</definedName>
    <definedName name="_xlnm.Print_Area" localSheetId="4">'BANG 2 (DONG HOI)'!$A$1:$I$16</definedName>
    <definedName name="_xlnm.Print_Titles" localSheetId="1">'BANG 1 (TOAN TINH)'!$5:$6</definedName>
    <definedName name="_xlnm.Print_Titles" localSheetId="4">'BANG 2 (DONG HOI)'!$5:$6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3" l="1"/>
  <c r="E8" i="23"/>
  <c r="E15" i="23" s="1"/>
  <c r="F8" i="23"/>
  <c r="D15" i="23"/>
  <c r="C12" i="23"/>
  <c r="C8" i="23" s="1"/>
  <c r="D9" i="22" l="1"/>
  <c r="D16" i="22" s="1"/>
  <c r="E9" i="22"/>
  <c r="C13" i="22"/>
  <c r="C9" i="22" s="1"/>
  <c r="E8" i="22"/>
  <c r="E16" i="22" s="1"/>
  <c r="D16" i="21"/>
  <c r="D9" i="21"/>
  <c r="E9" i="21"/>
  <c r="F9" i="21"/>
  <c r="G9" i="21"/>
  <c r="C13" i="21"/>
  <c r="C9" i="21" s="1"/>
  <c r="D8" i="21"/>
  <c r="H8" i="19" l="1"/>
  <c r="G8" i="19"/>
  <c r="G15" i="19" s="1"/>
  <c r="F8" i="19"/>
  <c r="F15" i="19" l="1"/>
  <c r="E12" i="19"/>
  <c r="D8" i="20"/>
  <c r="D9" i="20" l="1"/>
  <c r="D16" i="20" s="1"/>
  <c r="E9" i="20"/>
  <c r="F9" i="20"/>
  <c r="F16" i="20" s="1"/>
  <c r="G9" i="20"/>
  <c r="G16" i="20" s="1"/>
  <c r="C9" i="20"/>
  <c r="V19" i="18" l="1"/>
  <c r="U19" i="18" s="1"/>
  <c r="V11" i="18"/>
  <c r="U11" i="18" s="1"/>
  <c r="V8" i="18"/>
  <c r="U8" i="18" s="1"/>
  <c r="D15" i="24"/>
  <c r="E15" i="24"/>
  <c r="C15" i="24"/>
  <c r="G15" i="23"/>
  <c r="H15" i="23"/>
  <c r="C7" i="23"/>
  <c r="F7" i="23" s="1"/>
  <c r="F15" i="23" s="1"/>
  <c r="F16" i="22"/>
  <c r="G16" i="22"/>
  <c r="C16" i="22"/>
  <c r="F16" i="21"/>
  <c r="G16" i="21"/>
  <c r="C8" i="21"/>
  <c r="E8" i="21" s="1"/>
  <c r="E16" i="21" s="1"/>
  <c r="D16" i="17"/>
  <c r="E16" i="17"/>
  <c r="D9" i="17"/>
  <c r="E9" i="17"/>
  <c r="F9" i="17"/>
  <c r="C13" i="17"/>
  <c r="C9" i="17" s="1"/>
  <c r="C16" i="17" s="1"/>
  <c r="F8" i="17"/>
  <c r="F16" i="17" s="1"/>
  <c r="D8" i="19"/>
  <c r="D15" i="19" s="1"/>
  <c r="E8" i="19"/>
  <c r="C12" i="19"/>
  <c r="C8" i="19" s="1"/>
  <c r="I15" i="19"/>
  <c r="E7" i="19"/>
  <c r="C7" i="19"/>
  <c r="H7" i="19" s="1"/>
  <c r="H15" i="19" s="1"/>
  <c r="C8" i="20"/>
  <c r="E15" i="19" l="1"/>
  <c r="C15" i="19"/>
  <c r="C16" i="21"/>
  <c r="C15" i="23"/>
  <c r="C16" i="20"/>
  <c r="E8" i="20"/>
  <c r="E16" i="20" s="1"/>
  <c r="O12" i="18"/>
  <c r="O16" i="18"/>
  <c r="Q12" i="18" l="1"/>
  <c r="Q16" i="18"/>
  <c r="T11" i="18" l="1"/>
  <c r="S11" i="18"/>
  <c r="R11" i="18"/>
  <c r="Q11" i="18"/>
  <c r="P11" i="18"/>
  <c r="O11" i="18"/>
  <c r="K11" i="18"/>
  <c r="D15" i="25"/>
  <c r="C15" i="25"/>
  <c r="J11" i="18" l="1"/>
  <c r="J16" i="18"/>
  <c r="I16" i="18" l="1"/>
  <c r="I11" i="18"/>
  <c r="H11" i="18" l="1"/>
  <c r="H16" i="18" l="1"/>
  <c r="G16" i="18" l="1"/>
  <c r="G11" i="18"/>
  <c r="N11" i="18" l="1"/>
  <c r="N14" i="18" l="1"/>
  <c r="E16" i="18"/>
  <c r="F11" i="18" l="1"/>
  <c r="M11" i="18"/>
  <c r="D11" i="18"/>
  <c r="D16" i="18" l="1"/>
  <c r="M16" i="18" l="1"/>
  <c r="L16" i="18" s="1"/>
  <c r="L14" i="18"/>
  <c r="N12" i="18"/>
  <c r="E12" i="18"/>
  <c r="G12" i="18"/>
  <c r="H12" i="18"/>
  <c r="I12" i="18"/>
  <c r="J12" i="18"/>
  <c r="D12" i="18"/>
  <c r="N8" i="18"/>
  <c r="O8" i="18"/>
  <c r="O19" i="18" s="1"/>
  <c r="P8" i="18"/>
  <c r="Q8" i="18"/>
  <c r="R8" i="18"/>
  <c r="R19" i="18" s="1"/>
  <c r="S8" i="18"/>
  <c r="T8" i="18"/>
  <c r="M8" i="18"/>
  <c r="F8" i="18"/>
  <c r="G8" i="18"/>
  <c r="H8" i="18"/>
  <c r="I8" i="18"/>
  <c r="J8" i="18"/>
  <c r="K8" i="18"/>
  <c r="K19" i="18" s="1"/>
  <c r="D8" i="18"/>
  <c r="L11" i="18"/>
  <c r="G19" i="18" l="1"/>
  <c r="M12" i="18"/>
  <c r="M19" i="18" s="1"/>
  <c r="H19" i="18"/>
  <c r="I19" i="18"/>
  <c r="T19" i="18"/>
  <c r="S19" i="18"/>
  <c r="J19" i="18"/>
  <c r="Q19" i="18"/>
  <c r="P19" i="18"/>
  <c r="N19" i="18"/>
  <c r="L8" i="18"/>
  <c r="D19" i="18"/>
  <c r="L12" i="18" l="1"/>
  <c r="L19" i="18"/>
  <c r="F16" i="18" l="1"/>
  <c r="C16" i="18" l="1"/>
  <c r="F12" i="18"/>
  <c r="C12" i="18" l="1"/>
  <c r="F19" i="18"/>
  <c r="E11" i="18" l="1"/>
  <c r="E8" i="18" s="1"/>
  <c r="C8" i="18" l="1"/>
  <c r="E19" i="18"/>
  <c r="C19" i="18" s="1"/>
  <c r="C11" i="18"/>
</calcChain>
</file>

<file path=xl/sharedStrings.xml><?xml version="1.0" encoding="utf-8"?>
<sst xmlns="http://schemas.openxmlformats.org/spreadsheetml/2006/main" count="289" uniqueCount="96">
  <si>
    <t>STT</t>
  </si>
  <si>
    <t>1.1</t>
  </si>
  <si>
    <t>Trong đó</t>
  </si>
  <si>
    <t>Huyện Lệ Thủy</t>
  </si>
  <si>
    <t>Hạng mục</t>
  </si>
  <si>
    <t>Đất trồng lúa (ha)</t>
  </si>
  <si>
    <t>Chỉ tiêu đã được phê duyệt</t>
  </si>
  <si>
    <t>Kết quả thực hiện</t>
  </si>
  <si>
    <t>2.1</t>
  </si>
  <si>
    <t>Diện tích chuyển mục đích sử dụng đất trong các dự án đã được Quốc hội chấp thuận chủ trương đầu tư</t>
  </si>
  <si>
    <t>Diện tích chuyển mục đích sử dụng đất trong các dự án đã được Thủ tướng Chính phủ chấp thuận chủ trương đầu tư</t>
  </si>
  <si>
    <t>2.2</t>
  </si>
  <si>
    <t>Diện tích đã được Thủ tướng Chính phủ chấp thuận chuyển mục đích sử dụng đất</t>
  </si>
  <si>
    <t>Diện tích đã được Hội đồng nhân dân tỉnh chấp thuận chuyển mục đích sử dụng đất</t>
  </si>
  <si>
    <t>Diện tích đã chuyển mục đích sử dụng đất trong các trường hợp còn lại</t>
  </si>
  <si>
    <t>Diện tích đất đã được Thủ tướng Chính phủ, Hội đồng nhân dân cấp tỉnh cho phép chuyển mục đích sử dụng đất nhưng sau 03 năm không thực hiện</t>
  </si>
  <si>
    <t>2.3</t>
  </si>
  <si>
    <t>2.4</t>
  </si>
  <si>
    <t>2.5</t>
  </si>
  <si>
    <t>Đất rừng phòng hộ (ha)</t>
  </si>
  <si>
    <t>Đất rừng đặc dụng (ha)</t>
  </si>
  <si>
    <t>Diện tích đất còn lại chưa chuyển mục đích sử dụng đất
(4 = 1 - 2 + 3)</t>
  </si>
  <si>
    <r>
      <t xml:space="preserve">Ghi chú
</t>
    </r>
    <r>
      <rPr>
        <sz val="14"/>
        <rFont val="Times New Roman"/>
        <family val="1"/>
      </rPr>
      <t>(Ghi số, thời gian, thẩm quyền, trích yếu văn bản)</t>
    </r>
  </si>
  <si>
    <t>Toàn tỉnh</t>
  </si>
  <si>
    <t>Huyện Quảng Ninh</t>
  </si>
  <si>
    <t>Huyện Quảng Trạch</t>
  </si>
  <si>
    <t>1.2</t>
  </si>
  <si>
    <t>Chỉ tiêu đã được phê duyệt theo quy hoạch, kế hoạch sử dụng đất cấp tỉnh</t>
  </si>
  <si>
    <t>Chỉ tiêu điều chỉnh do đã được thay đổi địa điểm và số lượng dự án trong cùng một loại đất nhưng không làm thay đổi về chỉ tiêu và khu vực sử dụng đất theo chức năng sử dụng trong quy hoạch sử dụng đất cấp tỉnh đã được phê duyệt</t>
  </si>
  <si>
    <t>Thị xã Ba Đồn</t>
  </si>
  <si>
    <t>Toàn thành phố</t>
  </si>
  <si>
    <t>Thành phố Đồng Hới</t>
  </si>
  <si>
    <t>Huyện Bố Trạch</t>
  </si>
  <si>
    <t>Huyện Tuyên Hóa</t>
  </si>
  <si>
    <t>Huyện Minh Hóa</t>
  </si>
  <si>
    <t xml:space="preserve"> Ghi chú: Hiện nay Quy hoạch tỉnh Quảng Bình thời kỳ 2021-2030, tầm nhìn đến năm 2050 chưa được Thủ tướng Chính phủ phê duyệt, do đó chỉ tiêu đã được phê duyệt căn cứ theo Quy hoạch sử dụng đất đến năm 2030 của các huyện, thành phố, thị xã đã được UBND tỉnh phê duyệt.</t>
  </si>
  <si>
    <t>1.3</t>
  </si>
  <si>
    <t>Toàn huyện</t>
  </si>
  <si>
    <t>Các xã, phường còn lại</t>
  </si>
  <si>
    <t>Đất rừng đặc dụng  (ha)</t>
  </si>
  <si>
    <t>Diện tích đã được Hội dồng nhân dân cấp tỉnh chấp thuận chuyển mục đích sử dụng đất</t>
  </si>
  <si>
    <t>Diện tích đã được Thủ tướng Chính phủ, Hội đồng nhân dân tỉnh cho phép chuyển mục đích sử dụng đất nhưng sau 3 năm không thực hiện</t>
  </si>
  <si>
    <t xml:space="preserve">Toàn huyện </t>
  </si>
  <si>
    <t>Các xã còn lại</t>
  </si>
  <si>
    <t>Toàn thị xã</t>
  </si>
  <si>
    <t>Diện tích đất còn lại chưa chuyển mục đích sử dụng đất (4 = 1 - 2 + 3)</t>
  </si>
  <si>
    <t>Diện tích đất còn lại chưa chuyển mục đích sử dụng đất (4=1-2+3)</t>
  </si>
  <si>
    <r>
      <t xml:space="preserve">Ghi chú
</t>
    </r>
    <r>
      <rPr>
        <sz val="13"/>
        <rFont val="Times New Roman"/>
        <family val="1"/>
      </rPr>
      <t>(Ghi số, thời gian, thẩm quyền, trích yếu văn bản)</t>
    </r>
  </si>
  <si>
    <t>Diện tích đất còn lại chưa chuyển mục đích sử dụng đất 
(4 = 1 - 2 + 3)</t>
  </si>
  <si>
    <t>BẢNG 01 (Kèm theo Mẫu số 03a, 03b, 03c): TỔNG HỢP KẾT QUẢ CHUYỂN MỤC ĐÍCH SỬ DỤNG ĐẤT TRỒNG LÚA, ĐẤT RỪNG PHÒNG HỘ, ĐẤT RỪNG ĐẶC DỤNG 
THEO ĐIỀU CHỈNH QUY HOẠCH SỬ DỤNG ĐẤT CẤP HUYỆN ĐÃ ĐƯỢC PHÊ DUYỆT TRÊN ĐỊA BÀN TỈNH QUẢNG BÌNH</t>
  </si>
  <si>
    <t>(Kèm theo Tờ trình số:             /TTr-UBND   ngày          tháng          năm 2023 của Ủy ban nhân dân tỉnh Quảng Bình)</t>
  </si>
  <si>
    <t>BẢNG 02 (Kèm theo Mẫu số 03a, 03b, 03c): TỔNG HỢP KẾT QUẢ CHUYỂN MỤC ĐÍCH SỬ DỤNG ĐẤT TRỒNG LÚA, ĐẤT RỪNG PHÒNG HỘ, ĐẤT RỪNG ĐẶC DỤNG
THEO ĐIỀU CHỈNH QUY HOẠCH SỬ DỤNG ĐẤT ĐẾN NĂM 2030 HUYỆN LỆ THỦY, TỈNH QUẢNG BÌNH</t>
  </si>
  <si>
    <t>Quyết định số 379/QĐ-UBND ngày 27/02/2023 của UBND tỉnh Quảng Bình về việc phê duyệt Điều chỉnh Quy hoạch sử dụng đất đến năm 2030 huyện Lệ Thủy</t>
  </si>
  <si>
    <t>Chỉ tiêu đã được phê duyệt theo điều chỉnh Quy hoạch sử dụng đất đến năm 2030</t>
  </si>
  <si>
    <t>Chỉ tiêu đã được phê duyệt theo Điều chỉnh Quy hoạch sử dụng đất đến năm 2030</t>
  </si>
  <si>
    <t>Xã 
Vĩnh Ninh</t>
  </si>
  <si>
    <t>Xã
Lương Ninh</t>
  </si>
  <si>
    <t xml:space="preserve">Quyết định số 381/QĐ-UBND ngày 27/02/2023 của UBND tỉnh Quảng Bình về việc phê duyệt Điều chỉnh quy hoạch sử dụng đất đến năm 2030 huyện Quảng Ninh </t>
  </si>
  <si>
    <t>BẢNG 02 (Kèm theo Mẫu số 03a, 03b, 03c): TỔNG HỢP KẾT QUẢ CHUYỂN MỤC ĐÍCH SỬ DỤNG ĐẤT TRỒNG LÚA, ĐẤT RỪNG PHÒNG HỘ, ĐẤT RỪNG ĐẶC DỤNG
THEO ĐIỀU CHỈNH QUY HOẠCH SỬ DỤNG ĐẤT ĐẾN NĂM 2030 THÀNH PHỐ ĐỒNG HỚI, TỈNH QUẢNG BÌNH</t>
  </si>
  <si>
    <t>(Kèm theo Tờ trình số:                      /TTr-UBND   ngày                tháng          năm 2023 của Ủy ban nhân dân tỉnh Quảng Bình)</t>
  </si>
  <si>
    <t>(Kèm theo Tờ trình số:                   /TTr-UBND   ngày               tháng             năm 2023 của Ủy ban nhân dân tỉnh Quảng Bình)</t>
  </si>
  <si>
    <t>Phường
Bắc Nghĩa</t>
  </si>
  <si>
    <t>Quyết định số 499/QĐ-UBND ngày 09/3/2023 của UBND tỉnh Quảng Bình về việc phê duyệt Điều chỉnh Quy hoạch sử dụng đất đến năm 2030 thành phố Đồng Hới</t>
  </si>
  <si>
    <t>Xã
Lộc Ninh</t>
  </si>
  <si>
    <t>* Quyết định số 15/QĐ-UBND ngày 06/01/2023 của UBND tỉnh Quảng Bình vv CMĐ SDĐ và giao đất cho Sở Văn hóa Thể thao thực hiện dự án Trung tâm Thể dục thể thao tỉnh Quảng Bình tại xã Lộc Ninh, thành phố Đồng Hới (đợt 1);
* Quyết định số 145/QĐ-UBND ngày 19/01/2023 của UBND tỉnh Quảng Bình vv CMĐ SDĐ và cho Tổng Công ty điện lực Miền Trung thuê đất để thực hiện dự án Nâng cao khả năng mang tải đường dây 110KV từ TBA 220KV Đồng Hới- TBA 110KV Đồng Hới tại phường Bắc Nghĩa, thành phố Đồng Hới;</t>
  </si>
  <si>
    <t>Đất rừng phòng hộ
 (ha)</t>
  </si>
  <si>
    <t>BẢNG 02 (Kèm theo Mẫu số 03a, 03b, 03c): TỔNG HỢP KẾT QUẢ CHUYỂN MỤC ĐÍCH SỬ DỤNG ĐẤT TRỒNG LÚA, ĐẤT RỪNG PHÒNG HỘ, ĐẤT RỪNG ĐẶC DỤNG                                                                                                                                                                                                                                             THEO ĐIỀU CHỈNH QUY HOẠCH SỬ DỤNG ĐẤT ĐẾN NĂM 2030 HUYỆN BỐ TRẠCH, TỈNH QUẢNG BÌNH</t>
  </si>
  <si>
    <t>(Kèm theo Tờ trình số:                    /TTr-UBND   ngày               tháng          năm 2023 của Ủy ban nhân dân tỉnh Quảng Bình)</t>
  </si>
  <si>
    <t>Đất trồng lúa 
(ha)</t>
  </si>
  <si>
    <t>Quyết định số 437/QĐ-UBND ngày 03/3/2023 của UBND tỉnh Quảng Bình về việc phê duyệt Điều chỉnh Quy hoạch sử dụng đất đến năm 2030 huyện Bố Trạch</t>
  </si>
  <si>
    <t>Quyết định số 387/QĐ-UBND ngày 28/02/2023 của UBND tỉnh Quảng Bình về việc phê duyệt Điều chỉnh Quy hoạch sử dụng đất đến năm 2030 thị xã Ba Đồn</t>
  </si>
  <si>
    <t>BẢNG 02 (Kèm theo Mẫu số 03a, 03b, 03c): TỔNG HỢP KẾT QUẢ CHUYỂN MỤC ĐÍCH SỬ DỤNG ĐẤT TRỒNG LÚA, ĐẤT RỪNG PHÒNG HỘ, ĐẤT RỪNG ĐẶC DỤNG                                                                                                                                                                                                                                             THEO ĐIỀU CHỈNH QUY HOẠCH SỬ DỤNG ĐẤT ĐẾN NĂM 2030 HUYỆN QUẢNG TRẠCH, TỈNH QUẢNG BÌNH</t>
  </si>
  <si>
    <t>(Kèm theo Tờ trình số:                  /TTr-UBND   ngày                tháng            năm 2023 của Ủy ban nhân dân tỉnh Quảng Bình)</t>
  </si>
  <si>
    <t>Quyết định số 407/QĐ-UBND ngày 01/3/2023 của UBND tỉnh Quảng Bình về việc phê duyệt Điều chỉnh Quy hoạch sử dụng đất đến năm 2030 huyện Quảng Trạch</t>
  </si>
  <si>
    <t>BẢNG 02 (Kèm theo Mẫu số 03a, 03b, 03c): TỔNG HỢP KẾT QUẢ CHUYỂN MỤC ĐÍCH SỬ DỤNG ĐẤT TRỒNG LÚA, ĐẤT RỪNG PHÒNG HỘ, ĐẤT RỪNG ĐẶC DỤNG                                                                                                                                                                                                                                             THEO ĐIỀU CHỈNH QUY HOẠCH SỬ DỤNG ĐẤT ĐẾN NĂM 2030 HUYỆN TUYÊN HÓA, TỈNH QUẢNG BÌNH</t>
  </si>
  <si>
    <t>(Kèm theo Tờ trình số:                    /TTr-UBND   ngày              tháng             năm 2023 của Ủy ban nhân dân tỉnh Quảng Bình)</t>
  </si>
  <si>
    <t>Quyết định số 380/QĐ-UBND ngày 27/02/2023 của UBND tỉnh Quảng Bình về việc phê duyệt Điều chỉnh Quy hoạch sử dụng đất đến năm 2030 huyện Tuyên Hóa</t>
  </si>
  <si>
    <t>(Kèm theo Tờ trình số:                /TTr-UBND   ngày            tháng          năm 2023 của Ủy ban nhân dân tỉnh Quảng Bình)</t>
  </si>
  <si>
    <t>Chỉ tiêu đã được phê duyệt theo Điều chỉnh Quy hoạch sử dụng đất đến năm 2023</t>
  </si>
  <si>
    <t>Quyết định số 457/QĐ-UBND ngày 06/3/2023 của UBND tỉnh Quảng Bình về việc phê duyệt Điều chỉnh Quy hoạch sử dụng đất đến năm 2030 huyện Minh Hóa</t>
  </si>
  <si>
    <t>BẢNG 02 (Kèm theo Mẫu số 03a, 03b, 03c): TỔNG HỢP KẾT QUẢ CHUYỂN MỤC ĐÍCH SỬ DỤNG ĐẤT TRỒNG LÚA, ĐẤT RỪNG PHÒNG HỘ, ĐẤT RỪNG ĐẶC DỤNG THEO
 ĐIỀU CHỈNH  QUY HOẠCH SỬ DỤNG ĐẤT ĐẾN NĂM 2030 HUYỆN MINH HÓA, TỈNH QUẢNG BÌNH</t>
  </si>
  <si>
    <t>BẢNG 02 (Kèm theo Mẫu số 03a, 03b, 03c): TỔNG HỢP KẾT QUẢ CHUYỂN MỤC ĐÍCH SỬ DỤNG ĐẤT TRỒNG LÚA, ĐẤT RỪNG PHÒNG HỘ, ĐẤT RỪNG ĐẶC DỤNG
THEO ĐIỀU CHỈNH QUY HOẠCH SỬ DỤNG ĐẤT ĐẾN NĂM 2030 THỊ XÃ BA ĐỒN, TỈNH QUẢNG BÌNH</t>
  </si>
  <si>
    <t>BẢNG 02 (Kèm theo Mẫu số 03a, 03b, 03c): TỔNG HỢP KẾT QUẢ CHUYỂN MỤC ĐÍCH SỬ DỤNG ĐẤT TRỒNG LÚA, ĐẤT RỪNG PHÒNG HỘ, ĐẤT RỪNG ĐẶC DỤNG                                                                                                 
THEO ĐIỀU CHỈNH QUY HOẠCH SỬ DỤNG ĐẤT ĐẾN NĂM 2030 HUYỆN QUẢNG NINH, TỈNH QUẢNG BÌNH</t>
  </si>
  <si>
    <t>Chỉ tiêu đã được phê duyệt theo Điều chỉnh quy hoạch sử dụng đất đến năm 2030 cấp huyện</t>
  </si>
  <si>
    <t>Xã
Xuân Thủy</t>
  </si>
  <si>
    <t>Quyết định số 1164/QĐ-UBND ngày 15/5/2023 của UBND tỉnh Quảng Bình vv CMĐSDĐ và giao đất cho UBND xã Xuân Thủy quản lý để tạo quỹ đất ở tại xã Xuân Thủy, huyện Lệ Thủy.</t>
  </si>
  <si>
    <t>Xã
Vạn Ninh</t>
  </si>
  <si>
    <t>Xã
Duy Ninh</t>
  </si>
  <si>
    <t>Xã
Hạ Trạch</t>
  </si>
  <si>
    <t>Quyết định số 852/QĐ-UBND ngày 17/4/2023 của UBND tỉnh Quảng Bình vv CMĐ SDĐ để đấu giá cho thuê quyền sử dụng đất thực hiện Dự án cửa hàng xăng dầu Hạ Trạch tại xã Hạ Trạch, huyện Bố Trạch</t>
  </si>
  <si>
    <t>Phường
Quảng Phong</t>
  </si>
  <si>
    <t>Quyết định số 949/QĐ-UBND ngày 25/4/2023 của UBND tỉnh Quảng Bình vv CMĐ SDĐ và cho Công ty TNHH Tiên Phong thuê đất để thực hiện dự án Đầu tư trung tâm Kinh doanh Dịch vụ tổng hợp Tiên Phong tại phường Quảng Phong, thị xã Ba Đồn.</t>
  </si>
  <si>
    <t>Xã
Quảng Phú</t>
  </si>
  <si>
    <t>Xã
Quảng Đông</t>
  </si>
  <si>
    <t>* Quyết định số 785/QĐ-UBND ngày 11/4/2023 của UBND tỉnh Quảng Bình vv CMĐ SDĐ và giao đất cho UBND xã Quảng Phú quản lý để thực hiện dự án Hạ tầng kỹ thuật khu quy hoạch khu dân cư thôn Nam Lãnh, xã Quảng Phú, huyện Quảng Trạch.
* Quyết định số 914/QĐ-UBND ngày 21/4/2023 của UBND tỉnh Quảng Bình vv CMĐ SDĐ và giao đất cho UBND huyện Quảng Trạch quản lý để thực hiện dự án Hạ tầng kỹ thuật khu ở mới tại thôn Đông Hưng, xã Quảng Đông, huyện Quảng Trạch.</t>
  </si>
  <si>
    <t xml:space="preserve"> * Quyết định số 78/QĐ-UBND ngày 13/01/2023 của UBND tỉnh Quảng Bình vv CMĐ SDĐ và giao đất cho UBND huyện Quảng Ninh quản lý để thực hiện dự án Xây dựng hạ tầng Kỹ thuật tạo quỹ đất tại xã Vĩnh Ninh, huyện Quảng Ninh (đợt 3);
* Quyết định số 431/QĐ-UBND ngày 03/3/2023 của UBND tỉnh Quảng Bình vv CMĐ SDĐ và cho Công ty xăng dầu QUảng Bình thuê đất để thực hiện dự án đầu tư mở rộng cửa hàng xăng dầu Lương Ninh tại xã Lương Ninh, huyện Quảng Ninh.
* Quyết định số 944/QĐ-UBND ngày 25/4/2023 của UBND tỉnh Quảng Bình vv CMĐ SDĐ và giao đất cho TTKT phát thanh truyền hình thực hiện DA nâng cấp, di dời cơ sở vật chất, hạ tầng và thiết bị phát sóng, phát thanh tại đài phát sóng, phát thanh Đồng Hới tại xã Lương Ninh, huyện Quảng Ninh.
* Quyết định 794/QĐ-UBND ngày 11/4/2023 của UBND tỉnh Quảng Bình vv CMĐ SDĐ và giao đất cho UBND huyện Quảng Ninh quản lý để thực hiện công trình Hạ tầng kỹ thuật Khu dân cư Mộc Sách, xã Vạn Ninh, huyện Quảng Ninh.
* Quyết định số 854/QĐ-UBND ngày 17/4/2023 của UBND tỉnh Quảng Bình vv CMĐ SDĐ và giao đất cho UBND xã Duy Ninh quản lý tại xã Duy Ninh, huyện Quảng Ninh.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</si>
</sst>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00;\-"/>
    <numFmt numFmtId="165" formatCode="#,##0.00;[Red]#,##0.00"/>
    <numFmt numFmtId="166" formatCode="#,##0.00;\-#,##0.00;;@"/>
    <numFmt numFmtId="167" formatCode="#,##0_ ;\-#,##0\ "/>
    <numFmt numFmtId="168" formatCode="#,##0.00_ ;\-#,##0.00\ "/>
  </numFmts>
  <fonts count="22" x14ac:knownFonts="1">
    <font>
      <sz val="11"/>
      <color theme="1"/>
      <name val="Calibri"/>
      <family val="2"/>
      <scheme val="minor"/>
    </font>
    <font>
      <sz val="13"/>
      <color theme="1"/>
      <name val="Times New Roman"/>
      <family val="2"/>
    </font>
    <font>
      <sz val="14"/>
      <color theme="1"/>
      <name val="Times New Roman"/>
      <family val="1"/>
    </font>
    <font>
      <b/>
      <sz val="14"/>
      <name val="Times New Roman"/>
      <family val="1"/>
    </font>
    <font>
      <b/>
      <sz val="14"/>
      <color theme="1"/>
      <name val="Times New Roman"/>
      <family val="1"/>
    </font>
    <font>
      <b/>
      <sz val="14"/>
      <color rgb="FFFF0000"/>
      <name val="Times New Roman"/>
      <family val="1"/>
    </font>
    <font>
      <sz val="15"/>
      <color theme="1"/>
      <name val="Times New Roman"/>
      <family val="1"/>
    </font>
    <font>
      <sz val="11"/>
      <color theme="1"/>
      <name val="Calibri"/>
      <family val="2"/>
      <scheme val="minor"/>
    </font>
    <font>
      <sz val="14"/>
      <name val="Times New Roman"/>
      <family val="1"/>
    </font>
    <font>
      <i/>
      <sz val="14"/>
      <color theme="1"/>
      <name val="Times New Roman"/>
      <family val="1"/>
    </font>
    <font>
      <sz val="11"/>
      <name val="Times New Roman"/>
      <family val="1"/>
    </font>
    <font>
      <i/>
      <sz val="13"/>
      <color theme="1"/>
      <name val="Times New Roman"/>
      <family val="1"/>
    </font>
    <font>
      <sz val="14"/>
      <color theme="1"/>
      <name val="Calibri"/>
      <family val="2"/>
      <scheme val="minor"/>
    </font>
    <font>
      <b/>
      <sz val="14"/>
      <color theme="1"/>
      <name val="Calibri"/>
      <family val="2"/>
      <scheme val="minor"/>
    </font>
    <font>
      <b/>
      <sz val="13"/>
      <name val="Times New Roman"/>
      <family val="1"/>
    </font>
    <font>
      <sz val="13"/>
      <name val="Times New Roman"/>
      <family val="1"/>
    </font>
    <font>
      <b/>
      <sz val="13"/>
      <color theme="1"/>
      <name val="Times New Roman"/>
      <family val="1"/>
    </font>
    <font>
      <sz val="13"/>
      <color theme="1"/>
      <name val="Times New Roman"/>
      <family val="1"/>
    </font>
    <font>
      <b/>
      <sz val="20"/>
      <color theme="1"/>
      <name val="Times New Roman"/>
      <family val="1"/>
    </font>
    <font>
      <i/>
      <sz val="20"/>
      <color theme="1"/>
      <name val="Times New Roman"/>
      <family val="1"/>
    </font>
    <font>
      <b/>
      <sz val="14"/>
      <color theme="1"/>
      <name val="Times New Roman"/>
      <family val="1"/>
      <charset val="163"/>
    </font>
    <font>
      <sz val="12"/>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indexed="64"/>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43" fontId="7" fillId="0" borderId="0" applyFont="0" applyFill="0" applyBorder="0" applyAlignment="0" applyProtection="0"/>
  </cellStyleXfs>
  <cellXfs count="168">
    <xf numFmtId="0" fontId="0" fillId="0" borderId="0" xfId="0" applyNumberFormat="1" applyFont="1" applyFill="1" applyBorder="1" applyProtection="1"/>
    <xf numFmtId="0" fontId="2"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xf>
    <xf numFmtId="164"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4" fillId="0" borderId="0" xfId="0" applyNumberFormat="1" applyFont="1" applyFill="1" applyBorder="1" applyAlignment="1" applyProtection="1">
      <alignment vertical="center"/>
    </xf>
    <xf numFmtId="164" fontId="2" fillId="0" borderId="3" xfId="0" applyNumberFormat="1" applyFont="1" applyFill="1" applyBorder="1" applyAlignment="1" applyProtection="1">
      <alignment horizontal="center" vertical="center"/>
    </xf>
    <xf numFmtId="164" fontId="3" fillId="0" borderId="9" xfId="1"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vertical="center"/>
    </xf>
    <xf numFmtId="0" fontId="8"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164" fontId="3" fillId="0" borderId="6" xfId="1" applyNumberFormat="1" applyFont="1" applyFill="1" applyBorder="1" applyAlignment="1" applyProtection="1">
      <alignment horizontal="center" vertical="center" wrapText="1"/>
      <protection locked="0"/>
    </xf>
    <xf numFmtId="4" fontId="8" fillId="0" borderId="3" xfId="1"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center"/>
    </xf>
    <xf numFmtId="164" fontId="4" fillId="0" borderId="3" xfId="0" applyNumberFormat="1" applyFont="1" applyBorder="1" applyAlignment="1">
      <alignment horizontal="center" vertical="center"/>
    </xf>
    <xf numFmtId="0" fontId="0" fillId="0" borderId="0" xfId="0" applyNumberFormat="1" applyFont="1" applyFill="1" applyBorder="1" applyAlignment="1" applyProtection="1">
      <alignment horizontal="center"/>
    </xf>
    <xf numFmtId="167" fontId="4" fillId="0" borderId="3" xfId="0" applyNumberFormat="1" applyFont="1" applyBorder="1" applyAlignment="1">
      <alignment horizontal="center" vertical="center"/>
    </xf>
    <xf numFmtId="0" fontId="4"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wrapText="1"/>
    </xf>
    <xf numFmtId="0" fontId="8" fillId="0" borderId="3" xfId="0" applyNumberFormat="1" applyFont="1" applyFill="1" applyBorder="1" applyAlignment="1" applyProtection="1">
      <alignment vertical="center" wrapText="1"/>
    </xf>
    <xf numFmtId="0" fontId="12" fillId="0" borderId="0" xfId="0" applyNumberFormat="1" applyFont="1" applyFill="1" applyBorder="1" applyProtection="1"/>
    <xf numFmtId="0" fontId="2" fillId="0" borderId="0" xfId="0" applyNumberFormat="1" applyFont="1" applyFill="1" applyBorder="1" applyProtection="1"/>
    <xf numFmtId="0" fontId="2" fillId="0" borderId="3" xfId="0" applyNumberFormat="1" applyFont="1" applyFill="1" applyBorder="1" applyProtection="1"/>
    <xf numFmtId="0" fontId="2" fillId="0" borderId="3" xfId="0" applyNumberFormat="1" applyFont="1" applyFill="1" applyBorder="1" applyAlignment="1" applyProtection="1">
      <alignment horizontal="left" vertical="center" wrapText="1"/>
    </xf>
    <xf numFmtId="0" fontId="4" fillId="0" borderId="3" xfId="0" applyNumberFormat="1" applyFont="1" applyFill="1" applyBorder="1" applyProtection="1"/>
    <xf numFmtId="0" fontId="2" fillId="0" borderId="3"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wrapText="1"/>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xf>
    <xf numFmtId="0" fontId="2" fillId="0" borderId="3" xfId="0" applyNumberFormat="1" applyFont="1" applyFill="1" applyBorder="1" applyAlignment="1" applyProtection="1">
      <alignment horizontal="center"/>
    </xf>
    <xf numFmtId="4" fontId="4"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xf>
    <xf numFmtId="4" fontId="2" fillId="0" borderId="3"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43" fontId="4" fillId="0" borderId="3" xfId="2" applyFont="1" applyFill="1" applyBorder="1" applyAlignment="1" applyProtection="1">
      <alignment horizontal="center" vertical="center" wrapText="1"/>
    </xf>
    <xf numFmtId="4" fontId="4" fillId="0" borderId="3" xfId="2" applyNumberFormat="1" applyFont="1" applyFill="1" applyBorder="1" applyAlignment="1" applyProtection="1">
      <alignment horizontal="center" vertical="center" wrapText="1"/>
    </xf>
    <xf numFmtId="4" fontId="2" fillId="0" borderId="3" xfId="2" applyNumberFormat="1" applyFont="1" applyFill="1" applyBorder="1" applyAlignment="1" applyProtection="1">
      <alignment horizontal="center" vertical="center" wrapText="1"/>
    </xf>
    <xf numFmtId="3" fontId="4" fillId="0" borderId="3" xfId="2"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2" fontId="4" fillId="0" borderId="3" xfId="0" applyNumberFormat="1" applyFont="1" applyFill="1" applyBorder="1" applyAlignment="1" applyProtection="1">
      <alignment horizontal="center" vertical="center"/>
    </xf>
    <xf numFmtId="0" fontId="13" fillId="0" borderId="0" xfId="0" applyNumberFormat="1" applyFont="1" applyFill="1" applyBorder="1" applyProtection="1"/>
    <xf numFmtId="4" fontId="0" fillId="0" borderId="0" xfId="0" applyNumberFormat="1" applyFont="1" applyFill="1" applyBorder="1" applyProtection="1"/>
    <xf numFmtId="0" fontId="8" fillId="0" borderId="3" xfId="0" applyNumberFormat="1" applyFont="1" applyFill="1" applyBorder="1" applyAlignment="1" applyProtection="1">
      <alignment horizontal="center" vertical="center"/>
    </xf>
    <xf numFmtId="2" fontId="2" fillId="0" borderId="3" xfId="0" applyNumberFormat="1"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vertical="center" wrapText="1"/>
    </xf>
    <xf numFmtId="164" fontId="4" fillId="0" borderId="3" xfId="0" applyNumberFormat="1" applyFont="1" applyFill="1" applyBorder="1" applyAlignment="1" applyProtection="1">
      <alignment horizontal="center" vertical="center"/>
    </xf>
    <xf numFmtId="164" fontId="3" fillId="0" borderId="3" xfId="1" applyNumberFormat="1" applyFont="1" applyFill="1" applyBorder="1" applyAlignment="1" applyProtection="1">
      <alignment horizontal="center" vertical="center" wrapText="1"/>
      <protection locked="0"/>
    </xf>
    <xf numFmtId="4" fontId="3" fillId="0" borderId="3" xfId="1"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164" fontId="14" fillId="0" borderId="3" xfId="1" applyNumberFormat="1" applyFont="1" applyFill="1" applyBorder="1" applyAlignment="1" applyProtection="1">
      <alignment horizontal="center" vertical="center" wrapText="1"/>
      <protection locked="0"/>
    </xf>
    <xf numFmtId="0" fontId="17" fillId="0" borderId="3"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vertical="center" wrapText="1"/>
    </xf>
    <xf numFmtId="164" fontId="16" fillId="0" borderId="3" xfId="0" applyNumberFormat="1" applyFont="1" applyBorder="1" applyAlignment="1">
      <alignment horizontal="center" vertical="center"/>
    </xf>
    <xf numFmtId="166" fontId="16" fillId="0" borderId="3" xfId="0" applyNumberFormat="1" applyFont="1" applyBorder="1" applyAlignment="1">
      <alignment horizontal="center" vertical="center"/>
    </xf>
    <xf numFmtId="167" fontId="16" fillId="0" borderId="3" xfId="0" applyNumberFormat="1" applyFont="1" applyBorder="1" applyAlignment="1">
      <alignment horizontal="center" vertical="center"/>
    </xf>
    <xf numFmtId="0" fontId="15" fillId="0" borderId="3" xfId="0" applyNumberFormat="1" applyFont="1" applyFill="1" applyBorder="1" applyAlignment="1" applyProtection="1">
      <alignment horizontal="center" vertical="center" wrapText="1"/>
    </xf>
    <xf numFmtId="164" fontId="17" fillId="0" borderId="3"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vertical="center" wrapText="1"/>
    </xf>
    <xf numFmtId="164" fontId="16"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vertical="center" wrapText="1"/>
    </xf>
    <xf numFmtId="164" fontId="17" fillId="0" borderId="3"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horizontal="left" vertical="center" wrapText="1"/>
    </xf>
    <xf numFmtId="0" fontId="16" fillId="0" borderId="3" xfId="0" applyNumberFormat="1" applyFont="1" applyFill="1" applyBorder="1" applyAlignment="1" applyProtection="1">
      <alignment horizontal="center" vertical="center" wrapText="1"/>
    </xf>
    <xf numFmtId="39" fontId="16" fillId="0" borderId="3"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justify" vertical="center" wrapText="1"/>
    </xf>
    <xf numFmtId="0" fontId="8" fillId="0" borderId="3" xfId="0" applyNumberFormat="1" applyFont="1" applyFill="1" applyBorder="1" applyAlignment="1" applyProtection="1">
      <alignment horizontal="justify" vertical="center" wrapText="1"/>
    </xf>
    <xf numFmtId="0" fontId="17" fillId="0" borderId="3" xfId="0" applyNumberFormat="1" applyFont="1" applyFill="1" applyBorder="1" applyAlignment="1" applyProtection="1">
      <alignment horizontal="justify" wrapText="1"/>
    </xf>
    <xf numFmtId="4" fontId="20" fillId="0" borderId="3" xfId="2"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justify" vertical="center" wrapText="1"/>
    </xf>
    <xf numFmtId="0" fontId="4" fillId="0" borderId="3" xfId="0" applyNumberFormat="1" applyFont="1" applyFill="1" applyBorder="1" applyAlignment="1" applyProtection="1">
      <alignment horizontal="justify" vertical="center"/>
    </xf>
    <xf numFmtId="0" fontId="17" fillId="0" borderId="3" xfId="0" quotePrefix="1" applyNumberFormat="1" applyFont="1" applyFill="1" applyBorder="1" applyAlignment="1" applyProtection="1">
      <alignment horizontal="justify" vertical="center" wrapText="1"/>
    </xf>
    <xf numFmtId="14" fontId="21" fillId="0" borderId="3" xfId="0" applyNumberFormat="1" applyFont="1" applyFill="1" applyBorder="1" applyAlignment="1" applyProtection="1">
      <alignment horizontal="justify" vertical="center" wrapText="1"/>
    </xf>
    <xf numFmtId="0" fontId="3" fillId="0" borderId="3" xfId="0" applyNumberFormat="1" applyFont="1" applyFill="1" applyBorder="1" applyAlignment="1" applyProtection="1">
      <alignment horizontal="justify" vertical="center" wrapText="1"/>
    </xf>
    <xf numFmtId="164" fontId="3" fillId="0" borderId="3" xfId="1" applyNumberFormat="1" applyFont="1" applyFill="1" applyBorder="1" applyAlignment="1" applyProtection="1">
      <alignment horizontal="center" vertical="center" wrapText="1"/>
      <protection locked="0"/>
    </xf>
    <xf numFmtId="4" fontId="3" fillId="0" borderId="3" xfId="1" applyNumberFormat="1" applyFont="1" applyFill="1" applyBorder="1" applyAlignment="1" applyProtection="1">
      <alignment horizontal="center" vertical="center" wrapText="1"/>
      <protection locked="0"/>
    </xf>
    <xf numFmtId="164" fontId="3" fillId="0" borderId="6" xfId="1"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wrapText="1"/>
    </xf>
    <xf numFmtId="164" fontId="14" fillId="0" borderId="6" xfId="1" applyNumberFormat="1" applyFont="1" applyFill="1" applyBorder="1" applyAlignment="1" applyProtection="1">
      <alignment horizontal="center" vertical="center" wrapText="1"/>
      <protection locked="0"/>
    </xf>
    <xf numFmtId="2"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left" vertical="center" wrapText="1"/>
    </xf>
    <xf numFmtId="164" fontId="8" fillId="0" borderId="3"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left" vertical="center" wrapText="1"/>
    </xf>
    <xf numFmtId="2" fontId="8" fillId="0" borderId="3"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justify" wrapText="1"/>
    </xf>
    <xf numFmtId="4" fontId="8" fillId="0" borderId="3" xfId="0" applyNumberFormat="1" applyFont="1" applyFill="1" applyBorder="1" applyAlignment="1" applyProtection="1">
      <alignment horizontal="center" vertical="center"/>
    </xf>
    <xf numFmtId="2" fontId="3" fillId="0" borderId="3" xfId="0" applyNumberFormat="1" applyFont="1" applyFill="1" applyBorder="1" applyAlignment="1" applyProtection="1">
      <alignment horizontal="center" vertical="center"/>
    </xf>
    <xf numFmtId="4" fontId="3" fillId="0" borderId="3" xfId="0" applyNumberFormat="1" applyFont="1" applyBorder="1" applyAlignment="1">
      <alignment horizontal="center" vertical="center"/>
    </xf>
    <xf numFmtId="168" fontId="3" fillId="0" borderId="3" xfId="0" applyNumberFormat="1" applyFont="1" applyFill="1" applyBorder="1" applyAlignment="1" applyProtection="1">
      <alignment horizontal="center" vertical="center"/>
    </xf>
    <xf numFmtId="4" fontId="4" fillId="0" borderId="0" xfId="0" applyNumberFormat="1" applyFont="1" applyFill="1" applyBorder="1" applyAlignment="1" applyProtection="1">
      <alignment horizontal="center" vertical="center"/>
    </xf>
    <xf numFmtId="4" fontId="12" fillId="0" borderId="0" xfId="0" applyNumberFormat="1" applyFont="1" applyFill="1" applyBorder="1" applyProtection="1"/>
    <xf numFmtId="3" fontId="4" fillId="0" borderId="3" xfId="0" applyNumberFormat="1" applyFont="1" applyFill="1" applyBorder="1" applyAlignment="1" applyProtection="1">
      <alignment horizontal="center" vertical="center"/>
    </xf>
    <xf numFmtId="168" fontId="16" fillId="0" borderId="3" xfId="0" applyNumberFormat="1" applyFont="1" applyFill="1" applyBorder="1" applyAlignment="1" applyProtection="1">
      <alignment horizontal="center" vertical="center"/>
    </xf>
    <xf numFmtId="167" fontId="17" fillId="0" borderId="3" xfId="0" applyNumberFormat="1" applyFont="1" applyFill="1" applyBorder="1" applyAlignment="1" applyProtection="1">
      <alignment horizontal="center" vertical="center"/>
    </xf>
    <xf numFmtId="168" fontId="16" fillId="0" borderId="3" xfId="0" applyNumberFormat="1" applyFont="1" applyFill="1" applyBorder="1" applyAlignment="1" applyProtection="1">
      <alignment horizontal="center" vertical="center" wrapText="1"/>
    </xf>
    <xf numFmtId="1" fontId="4" fillId="0" borderId="3" xfId="2" applyNumberFormat="1" applyFont="1" applyFill="1" applyBorder="1" applyAlignment="1" applyProtection="1">
      <alignment horizontal="center" vertical="center" wrapText="1"/>
    </xf>
    <xf numFmtId="1" fontId="4" fillId="0" borderId="3" xfId="0" applyNumberFormat="1" applyFont="1" applyFill="1" applyBorder="1" applyAlignment="1" applyProtection="1">
      <alignment horizontal="center" vertical="center" wrapText="1"/>
    </xf>
    <xf numFmtId="168" fontId="4" fillId="0" borderId="3" xfId="0" applyNumberFormat="1" applyFont="1" applyBorder="1" applyAlignment="1">
      <alignment horizontal="center" vertical="center"/>
    </xf>
    <xf numFmtId="0" fontId="4" fillId="0" borderId="3" xfId="0" applyNumberFormat="1" applyFont="1" applyFill="1" applyBorder="1" applyAlignment="1" applyProtection="1">
      <alignment horizontal="center" vertical="center"/>
    </xf>
    <xf numFmtId="0" fontId="8" fillId="0" borderId="3" xfId="0" applyFont="1" applyBorder="1" applyAlignment="1">
      <alignment horizontal="justify" vertical="center" wrapText="1"/>
    </xf>
    <xf numFmtId="4" fontId="8" fillId="0" borderId="9" xfId="1" applyNumberFormat="1" applyFont="1" applyFill="1" applyBorder="1" applyAlignment="1" applyProtection="1">
      <alignment horizontal="center" vertical="center" wrapText="1"/>
      <protection locked="0"/>
    </xf>
    <xf numFmtId="2" fontId="4" fillId="0" borderId="3" xfId="2"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left" vertical="center" wrapText="1"/>
    </xf>
    <xf numFmtId="164" fontId="3" fillId="0" borderId="3" xfId="1" applyNumberFormat="1" applyFont="1" applyFill="1" applyBorder="1" applyAlignment="1" applyProtection="1">
      <alignment horizontal="center" vertical="center" wrapText="1"/>
      <protection locked="0"/>
    </xf>
    <xf numFmtId="4" fontId="3" fillId="0" borderId="3" xfId="1"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3" fontId="3" fillId="0" borderId="3" xfId="1" applyNumberFormat="1"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165" fontId="3" fillId="0" borderId="5" xfId="1" applyNumberFormat="1" applyFont="1" applyFill="1" applyBorder="1" applyAlignment="1" applyProtection="1">
      <alignment horizontal="center" vertical="center" wrapText="1"/>
      <protection locked="0"/>
    </xf>
    <xf numFmtId="165" fontId="3" fillId="0" borderId="2" xfId="1" applyNumberFormat="1" applyFont="1" applyFill="1" applyBorder="1" applyAlignment="1" applyProtection="1">
      <alignment horizontal="center" vertical="center" wrapText="1"/>
      <protection locked="0"/>
    </xf>
    <xf numFmtId="164" fontId="8" fillId="0" borderId="3" xfId="1" applyNumberFormat="1" applyFont="1" applyFill="1" applyBorder="1" applyAlignment="1" applyProtection="1">
      <alignment horizontal="center" vertical="center" wrapText="1"/>
      <protection hidden="1"/>
    </xf>
    <xf numFmtId="0" fontId="9" fillId="0" borderId="0" xfId="0" applyNumberFormat="1" applyFont="1" applyFill="1" applyBorder="1" applyAlignment="1" applyProtection="1">
      <alignment horizontal="center" vertical="center" wrapText="1"/>
    </xf>
    <xf numFmtId="3" fontId="3" fillId="0" borderId="1" xfId="1" applyNumberFormat="1" applyFont="1" applyFill="1" applyBorder="1" applyAlignment="1" applyProtection="1">
      <alignment horizontal="center" vertical="center" wrapText="1"/>
      <protection locked="0"/>
    </xf>
    <xf numFmtId="3" fontId="3" fillId="0" borderId="5" xfId="1" applyNumberFormat="1" applyFont="1" applyFill="1" applyBorder="1" applyAlignment="1" applyProtection="1">
      <alignment horizontal="center" vertical="center" wrapText="1"/>
      <protection locked="0"/>
    </xf>
    <xf numFmtId="4" fontId="3" fillId="0" borderId="1" xfId="1" applyNumberFormat="1" applyFont="1" applyFill="1" applyBorder="1" applyAlignment="1" applyProtection="1">
      <alignment horizontal="center" vertical="center" wrapText="1"/>
      <protection locked="0"/>
    </xf>
    <xf numFmtId="4" fontId="3" fillId="0" borderId="5" xfId="1" applyNumberFormat="1" applyFont="1" applyFill="1" applyBorder="1" applyAlignment="1" applyProtection="1">
      <alignment horizontal="center" vertical="center" wrapText="1"/>
      <protection locked="0"/>
    </xf>
    <xf numFmtId="4" fontId="3" fillId="0" borderId="6" xfId="1" applyNumberFormat="1" applyFont="1" applyFill="1" applyBorder="1" applyAlignment="1" applyProtection="1">
      <alignment horizontal="center" vertical="center" wrapText="1"/>
      <protection locked="0"/>
    </xf>
    <xf numFmtId="4" fontId="3" fillId="0" borderId="7" xfId="1" applyNumberFormat="1" applyFont="1" applyFill="1" applyBorder="1" applyAlignment="1" applyProtection="1">
      <alignment horizontal="center" vertical="center" wrapText="1"/>
      <protection locked="0"/>
    </xf>
    <xf numFmtId="4" fontId="3" fillId="0" borderId="8" xfId="1" applyNumberFormat="1" applyFont="1" applyFill="1" applyBorder="1" applyAlignment="1" applyProtection="1">
      <alignment horizontal="center" vertical="center" wrapText="1"/>
      <protection locked="0"/>
    </xf>
    <xf numFmtId="164" fontId="3" fillId="0" borderId="1" xfId="1" applyNumberFormat="1" applyFont="1" applyFill="1" applyBorder="1" applyAlignment="1" applyProtection="1">
      <alignment horizontal="center" vertical="center" wrapText="1"/>
      <protection locked="0"/>
    </xf>
    <xf numFmtId="164" fontId="3" fillId="0" borderId="2" xfId="1"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3" fontId="14" fillId="0" borderId="3" xfId="1" applyNumberFormat="1" applyFont="1" applyFill="1" applyBorder="1" applyAlignment="1" applyProtection="1">
      <alignment horizontal="center" vertical="center" wrapText="1"/>
      <protection locked="0"/>
    </xf>
    <xf numFmtId="4" fontId="14" fillId="0" borderId="3" xfId="1" applyNumberFormat="1" applyFont="1" applyFill="1" applyBorder="1" applyAlignment="1" applyProtection="1">
      <alignment horizontal="center" vertical="center" wrapText="1"/>
      <protection locked="0"/>
    </xf>
    <xf numFmtId="164" fontId="14" fillId="0" borderId="3" xfId="1" applyNumberFormat="1" applyFont="1" applyFill="1" applyBorder="1" applyAlignment="1" applyProtection="1">
      <alignment horizontal="center" vertical="center" wrapText="1"/>
      <protection hidden="1"/>
    </xf>
    <xf numFmtId="164" fontId="16" fillId="0" borderId="1" xfId="0" applyNumberFormat="1" applyFont="1" applyFill="1" applyBorder="1" applyAlignment="1" applyProtection="1">
      <alignment horizontal="center" vertical="center" wrapText="1"/>
    </xf>
    <xf numFmtId="164" fontId="16" fillId="0" borderId="2" xfId="0" applyNumberFormat="1" applyFont="1" applyFill="1" applyBorder="1" applyAlignment="1" applyProtection="1">
      <alignment horizontal="center" vertical="center" wrapText="1"/>
    </xf>
    <xf numFmtId="165" fontId="14" fillId="0" borderId="3" xfId="1" applyNumberFormat="1" applyFont="1" applyFill="1" applyBorder="1" applyAlignment="1" applyProtection="1">
      <alignment horizontal="center" vertical="center" wrapText="1"/>
      <protection locked="0"/>
    </xf>
    <xf numFmtId="164" fontId="3" fillId="0" borderId="1" xfId="1" applyNumberFormat="1" applyFont="1" applyFill="1" applyBorder="1" applyAlignment="1" applyProtection="1">
      <alignment horizontal="center" vertical="center" wrapText="1"/>
      <protection hidden="1"/>
    </xf>
    <xf numFmtId="164" fontId="3" fillId="0" borderId="2" xfId="1" applyNumberFormat="1" applyFont="1" applyFill="1" applyBorder="1" applyAlignment="1" applyProtection="1">
      <alignment horizontal="center" vertical="center" wrapText="1"/>
      <protection hidden="1"/>
    </xf>
    <xf numFmtId="164" fontId="4" fillId="0" borderId="1"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3" fontId="3" fillId="0" borderId="2" xfId="1" applyNumberFormat="1" applyFont="1" applyFill="1" applyBorder="1" applyAlignment="1" applyProtection="1">
      <alignment horizontal="center" vertical="center" wrapText="1"/>
      <protection locked="0"/>
    </xf>
    <xf numFmtId="4" fontId="3" fillId="0" borderId="2" xfId="1" applyNumberFormat="1" applyFont="1" applyFill="1" applyBorder="1" applyAlignment="1" applyProtection="1">
      <alignment horizontal="center" vertical="center" wrapText="1"/>
      <protection locked="0"/>
    </xf>
    <xf numFmtId="4" fontId="3" fillId="0" borderId="9" xfId="1" applyNumberFormat="1" applyFont="1" applyFill="1" applyBorder="1" applyAlignment="1" applyProtection="1">
      <alignment horizontal="center" vertical="center" wrapText="1"/>
      <protection locked="0"/>
    </xf>
    <xf numFmtId="4" fontId="3" fillId="0" borderId="10" xfId="1"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165" fontId="3" fillId="0" borderId="3" xfId="1" applyNumberFormat="1" applyFont="1" applyFill="1" applyBorder="1" applyAlignment="1" applyProtection="1">
      <alignment horizontal="center" vertical="center" wrapText="1"/>
      <protection locked="0"/>
    </xf>
  </cellXfs>
  <cellStyles count="3">
    <cellStyle name="Comma" xfId="2" builtinId="3"/>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Zeros="0" tabSelected="1" zoomScale="70" zoomScaleNormal="70" workbookViewId="0">
      <selection activeCell="E9" sqref="E9"/>
    </sheetView>
  </sheetViews>
  <sheetFormatPr defaultRowHeight="15" x14ac:dyDescent="0.25"/>
  <cols>
    <col min="2" max="2" width="61.85546875" customWidth="1"/>
    <col min="3" max="3" width="20.28515625" customWidth="1"/>
    <col min="4" max="4" width="19.140625" customWidth="1"/>
    <col min="5" max="5" width="19" customWidth="1"/>
    <col min="6" max="6" width="90.5703125" customWidth="1"/>
  </cols>
  <sheetData>
    <row r="1" spans="1:7" ht="61.5" customHeight="1" x14ac:dyDescent="0.25">
      <c r="A1" s="125" t="s">
        <v>80</v>
      </c>
      <c r="B1" s="125"/>
      <c r="C1" s="125"/>
      <c r="D1" s="125"/>
      <c r="E1" s="125"/>
      <c r="F1" s="125"/>
      <c r="G1" s="26"/>
    </row>
    <row r="2" spans="1:7" ht="18.75" x14ac:dyDescent="0.25">
      <c r="A2" s="132" t="s">
        <v>77</v>
      </c>
      <c r="B2" s="132"/>
      <c r="C2" s="132"/>
      <c r="D2" s="132"/>
      <c r="E2" s="132"/>
      <c r="F2" s="132"/>
      <c r="G2" s="132"/>
    </row>
    <row r="3" spans="1:7" ht="18.75" x14ac:dyDescent="0.3">
      <c r="A3" s="18"/>
      <c r="B3" s="1"/>
      <c r="C3" s="4"/>
      <c r="D3" s="3"/>
      <c r="E3" s="3"/>
      <c r="F3" s="1"/>
      <c r="G3" s="29"/>
    </row>
    <row r="4" spans="1:7" ht="56.25" x14ac:dyDescent="0.3">
      <c r="A4" s="127" t="s">
        <v>0</v>
      </c>
      <c r="B4" s="122" t="s">
        <v>4</v>
      </c>
      <c r="C4" s="60" t="s">
        <v>5</v>
      </c>
      <c r="D4" s="59" t="s">
        <v>19</v>
      </c>
      <c r="E4" s="59" t="s">
        <v>20</v>
      </c>
      <c r="F4" s="167" t="s">
        <v>22</v>
      </c>
      <c r="G4" s="29"/>
    </row>
    <row r="5" spans="1:7" ht="18.75" x14ac:dyDescent="0.3">
      <c r="A5" s="127"/>
      <c r="B5" s="122"/>
      <c r="C5" s="122" t="s">
        <v>37</v>
      </c>
      <c r="D5" s="122" t="s">
        <v>37</v>
      </c>
      <c r="E5" s="122" t="s">
        <v>37</v>
      </c>
      <c r="F5" s="167"/>
      <c r="G5" s="29"/>
    </row>
    <row r="6" spans="1:7" ht="18.75" x14ac:dyDescent="0.3">
      <c r="A6" s="127"/>
      <c r="B6" s="122"/>
      <c r="C6" s="122"/>
      <c r="D6" s="122"/>
      <c r="E6" s="122"/>
      <c r="F6" s="167"/>
      <c r="G6" s="29"/>
    </row>
    <row r="7" spans="1:7" ht="56.25" x14ac:dyDescent="0.3">
      <c r="A7" s="61">
        <v>1</v>
      </c>
      <c r="B7" s="7" t="s">
        <v>78</v>
      </c>
      <c r="C7" s="46">
        <v>57.41</v>
      </c>
      <c r="D7" s="46">
        <v>76.7</v>
      </c>
      <c r="E7" s="48">
        <v>0</v>
      </c>
      <c r="F7" s="7" t="s">
        <v>79</v>
      </c>
      <c r="G7" s="29"/>
    </row>
    <row r="8" spans="1:7" ht="30.75" customHeight="1" x14ac:dyDescent="0.3">
      <c r="A8" s="56">
        <v>2</v>
      </c>
      <c r="B8" s="57" t="s">
        <v>7</v>
      </c>
      <c r="C8" s="48">
        <v>0</v>
      </c>
      <c r="D8" s="48">
        <v>0</v>
      </c>
      <c r="E8" s="48">
        <v>0</v>
      </c>
      <c r="F8" s="36"/>
      <c r="G8" s="29"/>
    </row>
    <row r="9" spans="1:7" ht="54.75" customHeight="1" x14ac:dyDescent="0.3">
      <c r="A9" s="53" t="s">
        <v>8</v>
      </c>
      <c r="B9" s="28" t="s">
        <v>9</v>
      </c>
      <c r="C9" s="46"/>
      <c r="D9" s="46"/>
      <c r="E9" s="46"/>
      <c r="F9" s="32"/>
      <c r="G9" s="29"/>
    </row>
    <row r="10" spans="1:7" ht="61.5" customHeight="1" x14ac:dyDescent="0.3">
      <c r="A10" s="53" t="s">
        <v>11</v>
      </c>
      <c r="B10" s="28" t="s">
        <v>10</v>
      </c>
      <c r="C10" s="46"/>
      <c r="D10" s="46"/>
      <c r="E10" s="46"/>
      <c r="F10" s="32"/>
      <c r="G10" s="29"/>
    </row>
    <row r="11" spans="1:7" ht="50.25" customHeight="1" x14ac:dyDescent="0.3">
      <c r="A11" s="53" t="s">
        <v>16</v>
      </c>
      <c r="B11" s="28" t="s">
        <v>12</v>
      </c>
      <c r="C11" s="46"/>
      <c r="D11" s="46"/>
      <c r="E11" s="46"/>
      <c r="F11" s="32"/>
      <c r="G11" s="29"/>
    </row>
    <row r="12" spans="1:7" ht="48.75" customHeight="1" x14ac:dyDescent="0.3">
      <c r="A12" s="53" t="s">
        <v>17</v>
      </c>
      <c r="B12" s="28" t="s">
        <v>13</v>
      </c>
      <c r="C12" s="47"/>
      <c r="D12" s="47"/>
      <c r="E12" s="47"/>
      <c r="F12" s="15"/>
      <c r="G12" s="29"/>
    </row>
    <row r="13" spans="1:7" ht="51.75" customHeight="1" x14ac:dyDescent="0.3">
      <c r="A13" s="53" t="s">
        <v>18</v>
      </c>
      <c r="B13" s="28" t="s">
        <v>14</v>
      </c>
      <c r="C13" s="46"/>
      <c r="D13" s="46"/>
      <c r="E13" s="46"/>
      <c r="F13" s="32"/>
      <c r="G13" s="29"/>
    </row>
    <row r="14" spans="1:7" ht="61.5" customHeight="1" x14ac:dyDescent="0.3">
      <c r="A14" s="56">
        <v>3</v>
      </c>
      <c r="B14" s="57" t="s">
        <v>15</v>
      </c>
      <c r="C14" s="48">
        <v>0</v>
      </c>
      <c r="D14" s="48">
        <v>0</v>
      </c>
      <c r="E14" s="48">
        <v>0</v>
      </c>
      <c r="F14" s="36"/>
      <c r="G14" s="29"/>
    </row>
    <row r="15" spans="1:7" ht="56.25" x14ac:dyDescent="0.3">
      <c r="A15" s="56">
        <v>4</v>
      </c>
      <c r="B15" s="57" t="s">
        <v>21</v>
      </c>
      <c r="C15" s="46">
        <f>C7-C8+C14</f>
        <v>57.41</v>
      </c>
      <c r="D15" s="46">
        <f>D7-D8+D14</f>
        <v>76.7</v>
      </c>
      <c r="E15" s="48">
        <v>0</v>
      </c>
      <c r="F15" s="36"/>
      <c r="G15" s="29"/>
    </row>
    <row r="16" spans="1:7" x14ac:dyDescent="0.25">
      <c r="A16" s="24"/>
    </row>
    <row r="17" spans="1:1" x14ac:dyDescent="0.25">
      <c r="A17" s="24"/>
    </row>
  </sheetData>
  <mergeCells count="8">
    <mergeCell ref="A1:F1"/>
    <mergeCell ref="A2:G2"/>
    <mergeCell ref="A4:A6"/>
    <mergeCell ref="B4:B6"/>
    <mergeCell ref="F4:F6"/>
    <mergeCell ref="C5:C6"/>
    <mergeCell ref="D5:D6"/>
    <mergeCell ref="E5:E6"/>
  </mergeCells>
  <pageMargins left="7.874015748031496E-2" right="7.874015748031496E-2" top="0" bottom="0"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view="pageLayout" zoomScale="80" zoomScaleNormal="40" zoomScalePageLayoutView="80" workbookViewId="0">
      <selection activeCell="J22" sqref="J22"/>
    </sheetView>
  </sheetViews>
  <sheetFormatPr defaultColWidth="9.140625" defaultRowHeight="19.5" x14ac:dyDescent="0.25"/>
  <cols>
    <col min="1" max="1" width="7.7109375" style="18" customWidth="1"/>
    <col min="2" max="2" width="64.85546875" style="5" customWidth="1"/>
    <col min="3" max="3" width="12.85546875" style="4" customWidth="1"/>
    <col min="4" max="4" width="13" style="4" customWidth="1"/>
    <col min="5" max="5" width="11.28515625" style="4" customWidth="1"/>
    <col min="6" max="6" width="12.7109375" style="4" customWidth="1"/>
    <col min="7" max="7" width="16.42578125" style="4" customWidth="1"/>
    <col min="8" max="8" width="12.85546875" style="4" customWidth="1"/>
    <col min="9" max="9" width="13.7109375" style="22" customWidth="1"/>
    <col min="10" max="10" width="12.28515625" style="22" customWidth="1"/>
    <col min="11" max="11" width="11" style="22" customWidth="1"/>
    <col min="12" max="13" width="11.28515625" style="22" customWidth="1"/>
    <col min="14" max="14" width="12.140625" style="22" customWidth="1"/>
    <col min="15" max="15" width="11.7109375" style="22" customWidth="1"/>
    <col min="16" max="16" width="11.28515625" style="22" customWidth="1"/>
    <col min="17" max="17" width="10.7109375" style="22" customWidth="1"/>
    <col min="18" max="18" width="10.28515625" style="22" customWidth="1"/>
    <col min="19" max="19" width="11.7109375" style="22" customWidth="1"/>
    <col min="20" max="20" width="10" style="22" customWidth="1"/>
    <col min="21" max="22" width="11" style="22" customWidth="1"/>
    <col min="23" max="23" width="14.140625" style="1" customWidth="1"/>
    <col min="24" max="24" width="10.7109375" style="6" customWidth="1"/>
    <col min="25" max="25" width="40.7109375" style="2" bestFit="1" customWidth="1"/>
    <col min="26" max="16384" width="9.140625" style="2"/>
  </cols>
  <sheetData>
    <row r="1" spans="1:25" ht="18.75" x14ac:dyDescent="0.25">
      <c r="A1" s="123"/>
      <c r="B1" s="123"/>
      <c r="C1" s="123"/>
      <c r="D1" s="123"/>
      <c r="E1" s="123"/>
      <c r="F1" s="123"/>
      <c r="G1" s="123"/>
      <c r="H1" s="123"/>
      <c r="I1" s="123"/>
      <c r="J1" s="123"/>
      <c r="K1" s="123"/>
      <c r="L1" s="123"/>
      <c r="M1" s="123"/>
      <c r="N1" s="123"/>
      <c r="O1" s="123"/>
      <c r="P1" s="123"/>
      <c r="Q1" s="123"/>
      <c r="R1" s="123"/>
      <c r="S1" s="123"/>
      <c r="T1" s="123"/>
      <c r="U1" s="123"/>
      <c r="V1" s="123"/>
      <c r="W1" s="123"/>
    </row>
    <row r="2" spans="1:25" ht="52.5" customHeight="1" x14ac:dyDescent="0.25">
      <c r="A2" s="124" t="s">
        <v>49</v>
      </c>
      <c r="B2" s="125"/>
      <c r="C2" s="125"/>
      <c r="D2" s="125"/>
      <c r="E2" s="125"/>
      <c r="F2" s="125"/>
      <c r="G2" s="125"/>
      <c r="H2" s="125"/>
      <c r="I2" s="125"/>
      <c r="J2" s="125"/>
      <c r="K2" s="125"/>
      <c r="L2" s="125"/>
      <c r="M2" s="125"/>
      <c r="N2" s="125"/>
      <c r="O2" s="125"/>
      <c r="P2" s="125"/>
      <c r="Q2" s="125"/>
      <c r="R2" s="125"/>
      <c r="S2" s="125"/>
      <c r="T2" s="125"/>
      <c r="U2" s="125"/>
      <c r="V2" s="125"/>
      <c r="W2" s="125"/>
    </row>
    <row r="3" spans="1:25" ht="20.25" customHeight="1" x14ac:dyDescent="0.25">
      <c r="A3" s="126" t="s">
        <v>50</v>
      </c>
      <c r="B3" s="124"/>
      <c r="C3" s="124"/>
      <c r="D3" s="124"/>
      <c r="E3" s="124"/>
      <c r="F3" s="124"/>
      <c r="G3" s="124"/>
      <c r="H3" s="124"/>
      <c r="I3" s="124"/>
      <c r="J3" s="124"/>
      <c r="K3" s="124"/>
      <c r="L3" s="124"/>
      <c r="M3" s="124"/>
      <c r="N3" s="124"/>
      <c r="O3" s="124"/>
      <c r="P3" s="124"/>
      <c r="Q3" s="124"/>
      <c r="R3" s="124"/>
      <c r="S3" s="124"/>
      <c r="T3" s="124"/>
      <c r="U3" s="124"/>
      <c r="V3" s="124"/>
      <c r="W3" s="124"/>
    </row>
    <row r="4" spans="1:25" ht="18.75" x14ac:dyDescent="0.25">
      <c r="B4" s="1"/>
    </row>
    <row r="5" spans="1:25" ht="93.75" customHeight="1" x14ac:dyDescent="0.25">
      <c r="A5" s="127" t="s">
        <v>0</v>
      </c>
      <c r="B5" s="122" t="s">
        <v>4</v>
      </c>
      <c r="C5" s="122" t="s">
        <v>5</v>
      </c>
      <c r="D5" s="122"/>
      <c r="E5" s="122"/>
      <c r="F5" s="122"/>
      <c r="G5" s="122"/>
      <c r="H5" s="122"/>
      <c r="I5" s="122"/>
      <c r="J5" s="122"/>
      <c r="K5" s="122"/>
      <c r="L5" s="121" t="s">
        <v>19</v>
      </c>
      <c r="M5" s="121"/>
      <c r="N5" s="121"/>
      <c r="O5" s="121"/>
      <c r="P5" s="121"/>
      <c r="Q5" s="121"/>
      <c r="R5" s="121"/>
      <c r="S5" s="121"/>
      <c r="T5" s="121"/>
      <c r="U5" s="121" t="s">
        <v>20</v>
      </c>
      <c r="V5" s="121"/>
      <c r="W5" s="128" t="s">
        <v>22</v>
      </c>
    </row>
    <row r="6" spans="1:25" ht="47.25" customHeight="1" x14ac:dyDescent="0.25">
      <c r="A6" s="127"/>
      <c r="B6" s="122"/>
      <c r="C6" s="122" t="s">
        <v>23</v>
      </c>
      <c r="D6" s="122" t="s">
        <v>2</v>
      </c>
      <c r="E6" s="122"/>
      <c r="F6" s="122"/>
      <c r="G6" s="122"/>
      <c r="H6" s="122"/>
      <c r="I6" s="122"/>
      <c r="J6" s="122"/>
      <c r="K6" s="122"/>
      <c r="L6" s="122" t="s">
        <v>23</v>
      </c>
      <c r="M6" s="131" t="s">
        <v>2</v>
      </c>
      <c r="N6" s="131"/>
      <c r="O6" s="131"/>
      <c r="P6" s="131"/>
      <c r="Q6" s="131"/>
      <c r="R6" s="131"/>
      <c r="S6" s="131"/>
      <c r="T6" s="131"/>
      <c r="U6" s="122" t="s">
        <v>23</v>
      </c>
      <c r="V6" s="92" t="s">
        <v>2</v>
      </c>
      <c r="W6" s="129"/>
    </row>
    <row r="7" spans="1:25" ht="75" x14ac:dyDescent="0.25">
      <c r="A7" s="127"/>
      <c r="B7" s="122"/>
      <c r="C7" s="122"/>
      <c r="D7" s="17" t="s">
        <v>3</v>
      </c>
      <c r="E7" s="8" t="s">
        <v>24</v>
      </c>
      <c r="F7" s="8" t="s">
        <v>31</v>
      </c>
      <c r="G7" s="17" t="s">
        <v>32</v>
      </c>
      <c r="H7" s="8" t="s">
        <v>29</v>
      </c>
      <c r="I7" s="8" t="s">
        <v>25</v>
      </c>
      <c r="J7" s="8" t="s">
        <v>33</v>
      </c>
      <c r="K7" s="8" t="s">
        <v>34</v>
      </c>
      <c r="L7" s="122"/>
      <c r="M7" s="17" t="s">
        <v>3</v>
      </c>
      <c r="N7" s="8" t="s">
        <v>24</v>
      </c>
      <c r="O7" s="8" t="s">
        <v>31</v>
      </c>
      <c r="P7" s="17" t="s">
        <v>32</v>
      </c>
      <c r="Q7" s="8" t="s">
        <v>29</v>
      </c>
      <c r="R7" s="8" t="s">
        <v>25</v>
      </c>
      <c r="S7" s="8" t="s">
        <v>33</v>
      </c>
      <c r="T7" s="8" t="s">
        <v>34</v>
      </c>
      <c r="U7" s="122"/>
      <c r="V7" s="17" t="s">
        <v>3</v>
      </c>
      <c r="W7" s="130"/>
    </row>
    <row r="8" spans="1:25" s="10" customFormat="1" ht="18.75" x14ac:dyDescent="0.25">
      <c r="A8" s="19">
        <v>1</v>
      </c>
      <c r="B8" s="7" t="s">
        <v>6</v>
      </c>
      <c r="C8" s="23">
        <f>SUM(D8:K8)</f>
        <v>3489.03</v>
      </c>
      <c r="D8" s="23">
        <f>SUM(D9:D11)</f>
        <v>542.40000000000009</v>
      </c>
      <c r="E8" s="23">
        <f t="shared" ref="E8:K8" si="0">SUM(E9:E11)</f>
        <v>356.96000000000004</v>
      </c>
      <c r="F8" s="23">
        <f t="shared" si="0"/>
        <v>506.4</v>
      </c>
      <c r="G8" s="23">
        <f t="shared" si="0"/>
        <v>1021.5</v>
      </c>
      <c r="H8" s="23">
        <f t="shared" si="0"/>
        <v>533.11</v>
      </c>
      <c r="I8" s="23">
        <f t="shared" si="0"/>
        <v>389.19</v>
      </c>
      <c r="J8" s="23">
        <f t="shared" si="0"/>
        <v>82.06</v>
      </c>
      <c r="K8" s="23">
        <f t="shared" si="0"/>
        <v>57.41</v>
      </c>
      <c r="L8" s="23">
        <f>SUM(M8:T8)</f>
        <v>500.05</v>
      </c>
      <c r="M8" s="23">
        <f>SUM(M9:M11)</f>
        <v>161.59</v>
      </c>
      <c r="N8" s="23">
        <f t="shared" ref="N8:T8" si="1">SUM(N9:N11)</f>
        <v>24.04</v>
      </c>
      <c r="O8" s="23">
        <f t="shared" si="1"/>
        <v>52.77</v>
      </c>
      <c r="P8" s="23">
        <f t="shared" si="1"/>
        <v>24.03</v>
      </c>
      <c r="Q8" s="23">
        <f t="shared" si="1"/>
        <v>97</v>
      </c>
      <c r="R8" s="23">
        <f t="shared" si="1"/>
        <v>22.14</v>
      </c>
      <c r="S8" s="23">
        <f t="shared" si="1"/>
        <v>41.78</v>
      </c>
      <c r="T8" s="23">
        <f t="shared" si="1"/>
        <v>76.7</v>
      </c>
      <c r="U8" s="23">
        <f>V8</f>
        <v>2.0299999999999998</v>
      </c>
      <c r="V8" s="23">
        <f>'BANG 2 (LE THUY)'!G8</f>
        <v>2.0299999999999998</v>
      </c>
      <c r="W8" s="25">
        <v>0</v>
      </c>
      <c r="X8" s="26"/>
      <c r="Y8" s="6"/>
    </row>
    <row r="9" spans="1:25" ht="62.25" customHeight="1" x14ac:dyDescent="0.25">
      <c r="A9" s="53" t="s">
        <v>1</v>
      </c>
      <c r="B9" s="28" t="s">
        <v>27</v>
      </c>
      <c r="C9" s="23"/>
      <c r="D9" s="8"/>
      <c r="E9" s="8"/>
      <c r="F9" s="8"/>
      <c r="G9" s="8"/>
      <c r="H9" s="8"/>
      <c r="I9" s="8"/>
      <c r="J9" s="8"/>
      <c r="K9" s="8"/>
      <c r="L9" s="23"/>
      <c r="M9" s="11"/>
      <c r="N9" s="11"/>
      <c r="O9" s="11"/>
      <c r="P9" s="11"/>
      <c r="Q9" s="11"/>
      <c r="R9" s="11"/>
      <c r="S9" s="11"/>
      <c r="T9" s="11"/>
      <c r="U9" s="23"/>
      <c r="V9" s="23"/>
      <c r="W9" s="32"/>
    </row>
    <row r="10" spans="1:25" ht="93.75" x14ac:dyDescent="0.25">
      <c r="A10" s="53" t="s">
        <v>26</v>
      </c>
      <c r="B10" s="28" t="s">
        <v>28</v>
      </c>
      <c r="C10" s="23"/>
      <c r="D10" s="8"/>
      <c r="E10" s="8"/>
      <c r="F10" s="8"/>
      <c r="G10" s="8"/>
      <c r="H10" s="8"/>
      <c r="I10" s="8"/>
      <c r="J10" s="8"/>
      <c r="K10" s="8"/>
      <c r="L10" s="23"/>
      <c r="M10" s="11"/>
      <c r="N10" s="11"/>
      <c r="O10" s="11"/>
      <c r="P10" s="11"/>
      <c r="Q10" s="11"/>
      <c r="R10" s="11"/>
      <c r="S10" s="11"/>
      <c r="T10" s="11"/>
      <c r="U10" s="23"/>
      <c r="V10" s="23"/>
      <c r="W10" s="32"/>
    </row>
    <row r="11" spans="1:25" ht="37.5" x14ac:dyDescent="0.25">
      <c r="A11" s="53" t="s">
        <v>36</v>
      </c>
      <c r="B11" s="28" t="s">
        <v>83</v>
      </c>
      <c r="C11" s="23">
        <f t="shared" ref="C11" si="2">SUM(D11:K11)</f>
        <v>3489.03</v>
      </c>
      <c r="D11" s="54">
        <f>'BANG 2 (LE THUY)'!C8</f>
        <v>542.40000000000009</v>
      </c>
      <c r="E11" s="55">
        <f>'BANG 2(QUANG NINH)'!C7</f>
        <v>356.96000000000004</v>
      </c>
      <c r="F11" s="8">
        <f>'BANG 2 (DONG HOI)'!C8</f>
        <v>506.4</v>
      </c>
      <c r="G11" s="55">
        <f>'BANG 2 (BO TRACH)'!C8</f>
        <v>1021.5</v>
      </c>
      <c r="H11" s="55">
        <f>'BANG 2 (BA DON)'!C8</f>
        <v>533.11</v>
      </c>
      <c r="I11" s="11">
        <f>'BANG 2 (QUANG TRACH)'!C7</f>
        <v>389.19</v>
      </c>
      <c r="J11" s="11">
        <f>'BANG 2 (TUYEN HOA)'!C7</f>
        <v>82.06</v>
      </c>
      <c r="K11" s="11">
        <f>'BANG 2 (MINH HOA)'!C7</f>
        <v>57.41</v>
      </c>
      <c r="L11" s="23">
        <f t="shared" ref="L11" si="3">SUM(M11:T11)</f>
        <v>500.05</v>
      </c>
      <c r="M11" s="11">
        <f>'BANG 2 (LE THUY)'!F8</f>
        <v>161.59</v>
      </c>
      <c r="N11" s="11">
        <f>'BANG 2(QUANG NINH)'!I7</f>
        <v>24.04</v>
      </c>
      <c r="O11" s="11">
        <f>'BANG 2 (DONG HOI)'!G8</f>
        <v>52.77</v>
      </c>
      <c r="P11" s="11">
        <f>'BANG 2 (BO TRACH)'!F8</f>
        <v>24.03</v>
      </c>
      <c r="Q11" s="11">
        <f>'BANG 2 (BA DON)'!F8</f>
        <v>97</v>
      </c>
      <c r="R11" s="11">
        <f>'BANG 2 (QUANG TRACH)'!G7</f>
        <v>22.14</v>
      </c>
      <c r="S11" s="11">
        <f>'BANG 2 (TUYEN HOA)'!D7</f>
        <v>41.78</v>
      </c>
      <c r="T11" s="11">
        <f>'BANG 2 (MINH HOA)'!D7</f>
        <v>76.7</v>
      </c>
      <c r="U11" s="23">
        <f>V11</f>
        <v>2.0299999999999998</v>
      </c>
      <c r="V11" s="23">
        <f>'BANG 2 (LE THUY)'!G8</f>
        <v>2.0299999999999998</v>
      </c>
      <c r="W11" s="32"/>
    </row>
    <row r="12" spans="1:25" s="10" customFormat="1" ht="46.5" customHeight="1" x14ac:dyDescent="0.25">
      <c r="A12" s="56">
        <v>2</v>
      </c>
      <c r="B12" s="57" t="s">
        <v>7</v>
      </c>
      <c r="C12" s="23">
        <f>SUM(D12:K12)</f>
        <v>10.88</v>
      </c>
      <c r="D12" s="23">
        <f>SUM(D13:D17)</f>
        <v>0.45</v>
      </c>
      <c r="E12" s="23">
        <f t="shared" ref="E12:J12" si="4">SUM(E13:E17)</f>
        <v>5.31</v>
      </c>
      <c r="F12" s="23">
        <f t="shared" si="4"/>
        <v>1.62</v>
      </c>
      <c r="G12" s="23">
        <f t="shared" si="4"/>
        <v>0.2</v>
      </c>
      <c r="H12" s="23">
        <f t="shared" si="4"/>
        <v>0.56000000000000005</v>
      </c>
      <c r="I12" s="23">
        <f t="shared" si="4"/>
        <v>2.74</v>
      </c>
      <c r="J12" s="23">
        <f t="shared" si="4"/>
        <v>0</v>
      </c>
      <c r="K12" s="23"/>
      <c r="L12" s="23">
        <f>SUM(M12:T12)</f>
        <v>0</v>
      </c>
      <c r="M12" s="23">
        <f>SUM(M13:M17)</f>
        <v>0</v>
      </c>
      <c r="N12" s="23">
        <f t="shared" ref="N12" si="5">SUM(N13:N17)</f>
        <v>0</v>
      </c>
      <c r="O12" s="23">
        <f>'BANG 2 (DONG HOI)'!G9</f>
        <v>0</v>
      </c>
      <c r="P12" s="23"/>
      <c r="Q12" s="23">
        <f>'BANG 2 (BA DON)'!F9</f>
        <v>0</v>
      </c>
      <c r="R12" s="23"/>
      <c r="S12" s="23"/>
      <c r="T12" s="23"/>
      <c r="U12" s="25">
        <v>0</v>
      </c>
      <c r="V12" s="25"/>
      <c r="W12" s="36"/>
      <c r="X12" s="6"/>
    </row>
    <row r="13" spans="1:25" ht="59.25" customHeight="1" x14ac:dyDescent="0.25">
      <c r="A13" s="53" t="s">
        <v>8</v>
      </c>
      <c r="B13" s="28" t="s">
        <v>9</v>
      </c>
      <c r="C13" s="23"/>
      <c r="D13" s="8"/>
      <c r="E13" s="8"/>
      <c r="F13" s="8"/>
      <c r="G13" s="8"/>
      <c r="H13" s="8"/>
      <c r="I13" s="8"/>
      <c r="J13" s="8"/>
      <c r="K13" s="8"/>
      <c r="L13" s="23"/>
      <c r="M13" s="11"/>
      <c r="N13" s="11"/>
      <c r="O13" s="11"/>
      <c r="P13" s="11"/>
      <c r="Q13" s="11"/>
      <c r="R13" s="11"/>
      <c r="S13" s="11"/>
      <c r="T13" s="11"/>
      <c r="U13" s="23"/>
      <c r="V13" s="23"/>
      <c r="W13" s="32"/>
    </row>
    <row r="14" spans="1:25" ht="69.75" customHeight="1" x14ac:dyDescent="0.25">
      <c r="A14" s="53" t="s">
        <v>11</v>
      </c>
      <c r="B14" s="28" t="s">
        <v>10</v>
      </c>
      <c r="C14" s="23"/>
      <c r="D14" s="8"/>
      <c r="E14" s="8"/>
      <c r="F14" s="8"/>
      <c r="G14" s="8"/>
      <c r="H14" s="8"/>
      <c r="I14" s="8"/>
      <c r="J14" s="8"/>
      <c r="K14" s="8"/>
      <c r="L14" s="23">
        <f t="shared" ref="L14:L19" si="6">SUM(M14:T14)</f>
        <v>0</v>
      </c>
      <c r="M14" s="11"/>
      <c r="N14" s="11">
        <f>'BANG 2(QUANG NINH)'!I8</f>
        <v>0</v>
      </c>
      <c r="O14" s="11"/>
      <c r="P14" s="11"/>
      <c r="Q14" s="11"/>
      <c r="R14" s="11"/>
      <c r="S14" s="11"/>
      <c r="T14" s="11"/>
      <c r="U14" s="23"/>
      <c r="V14" s="23"/>
      <c r="W14" s="32"/>
    </row>
    <row r="15" spans="1:25" ht="56.25" customHeight="1" x14ac:dyDescent="0.25">
      <c r="A15" s="53" t="s">
        <v>16</v>
      </c>
      <c r="B15" s="28" t="s">
        <v>12</v>
      </c>
      <c r="C15" s="23"/>
      <c r="D15" s="8"/>
      <c r="E15" s="8"/>
      <c r="F15" s="8"/>
      <c r="G15" s="8"/>
      <c r="H15" s="8"/>
      <c r="I15" s="11"/>
      <c r="J15" s="11"/>
      <c r="K15" s="11"/>
      <c r="L15" s="23"/>
      <c r="M15" s="11"/>
      <c r="N15" s="11"/>
      <c r="O15" s="11"/>
      <c r="P15" s="11"/>
      <c r="Q15" s="11"/>
      <c r="R15" s="11"/>
      <c r="S15" s="11"/>
      <c r="T15" s="11"/>
      <c r="U15" s="23"/>
      <c r="V15" s="23"/>
      <c r="W15" s="32"/>
    </row>
    <row r="16" spans="1:25" ht="54" customHeight="1" x14ac:dyDescent="0.25">
      <c r="A16" s="53" t="s">
        <v>17</v>
      </c>
      <c r="B16" s="28" t="s">
        <v>13</v>
      </c>
      <c r="C16" s="23">
        <f t="shared" ref="C16:C19" si="7">SUM(D16:K16)</f>
        <v>10.88</v>
      </c>
      <c r="D16" s="54">
        <f>'BANG 2 (LE THUY)'!C9</f>
        <v>0.45</v>
      </c>
      <c r="E16" s="55">
        <f>'BANG 2(QUANG NINH)'!C8</f>
        <v>5.31</v>
      </c>
      <c r="F16" s="8">
        <f>'BANG 2 (DONG HOI)'!C9</f>
        <v>1.62</v>
      </c>
      <c r="G16" s="55">
        <f>'BANG 2 (BO TRACH)'!C13</f>
        <v>0.2</v>
      </c>
      <c r="H16" s="55">
        <f>'BANG 2 (BA DON)'!C9</f>
        <v>0.56000000000000005</v>
      </c>
      <c r="I16" s="11">
        <f>'BANG 2 (QUANG TRACH)'!C8</f>
        <v>2.74</v>
      </c>
      <c r="J16" s="11">
        <f>'BANG 2 (TUYEN HOA)'!C8</f>
        <v>0</v>
      </c>
      <c r="K16" s="11"/>
      <c r="L16" s="23">
        <f t="shared" si="6"/>
        <v>0</v>
      </c>
      <c r="M16" s="11">
        <f>'BANG 2 (LE THUY)'!F9</f>
        <v>0</v>
      </c>
      <c r="N16" s="11"/>
      <c r="O16" s="11">
        <f>'BANG 2 (DONG HOI)'!G13</f>
        <v>0</v>
      </c>
      <c r="P16" s="11"/>
      <c r="Q16" s="11">
        <f>'BANG 2 (BA DON)'!F13</f>
        <v>0</v>
      </c>
      <c r="R16" s="11"/>
      <c r="S16" s="11"/>
      <c r="T16" s="11"/>
      <c r="U16" s="23"/>
      <c r="V16" s="23"/>
      <c r="W16" s="9"/>
    </row>
    <row r="17" spans="1:24" ht="52.5" customHeight="1" x14ac:dyDescent="0.25">
      <c r="A17" s="53" t="s">
        <v>18</v>
      </c>
      <c r="B17" s="28" t="s">
        <v>14</v>
      </c>
      <c r="C17" s="23"/>
      <c r="D17" s="8"/>
      <c r="E17" s="8"/>
      <c r="F17" s="8"/>
      <c r="G17" s="55"/>
      <c r="H17" s="8"/>
      <c r="I17" s="8"/>
      <c r="J17" s="8"/>
      <c r="K17" s="8"/>
      <c r="L17" s="23"/>
      <c r="M17" s="11"/>
      <c r="N17" s="11"/>
      <c r="O17" s="11"/>
      <c r="P17" s="11"/>
      <c r="Q17" s="11"/>
      <c r="R17" s="11"/>
      <c r="S17" s="11"/>
      <c r="T17" s="11"/>
      <c r="U17" s="23"/>
      <c r="V17" s="23"/>
      <c r="W17" s="32"/>
    </row>
    <row r="18" spans="1:24" s="10" customFormat="1" ht="84.75" customHeight="1" x14ac:dyDescent="0.25">
      <c r="A18" s="56">
        <v>3</v>
      </c>
      <c r="B18" s="57" t="s">
        <v>15</v>
      </c>
      <c r="C18" s="23"/>
      <c r="D18" s="37"/>
      <c r="E18" s="37"/>
      <c r="F18" s="37"/>
      <c r="G18" s="37"/>
      <c r="H18" s="37"/>
      <c r="I18" s="58"/>
      <c r="J18" s="58"/>
      <c r="K18" s="58"/>
      <c r="L18" s="23"/>
      <c r="M18" s="58"/>
      <c r="N18" s="58"/>
      <c r="O18" s="58"/>
      <c r="P18" s="58"/>
      <c r="Q18" s="58"/>
      <c r="R18" s="58"/>
      <c r="S18" s="58"/>
      <c r="T18" s="58"/>
      <c r="U18" s="23"/>
      <c r="V18" s="23"/>
      <c r="W18" s="36"/>
      <c r="X18" s="6"/>
    </row>
    <row r="19" spans="1:24" s="10" customFormat="1" ht="79.5" customHeight="1" x14ac:dyDescent="0.25">
      <c r="A19" s="56">
        <v>4</v>
      </c>
      <c r="B19" s="57" t="s">
        <v>48</v>
      </c>
      <c r="C19" s="23">
        <f t="shared" si="7"/>
        <v>3478.15</v>
      </c>
      <c r="D19" s="45">
        <f t="shared" ref="D19:M19" si="8">D8-D12+D18</f>
        <v>541.95000000000005</v>
      </c>
      <c r="E19" s="45">
        <f t="shared" si="8"/>
        <v>351.65000000000003</v>
      </c>
      <c r="F19" s="45">
        <f t="shared" si="8"/>
        <v>504.78</v>
      </c>
      <c r="G19" s="45">
        <f>G8-G12+G18</f>
        <v>1021.3</v>
      </c>
      <c r="H19" s="45">
        <f t="shared" si="8"/>
        <v>532.55000000000007</v>
      </c>
      <c r="I19" s="45">
        <f t="shared" si="8"/>
        <v>386.45</v>
      </c>
      <c r="J19" s="45">
        <f t="shared" si="8"/>
        <v>82.06</v>
      </c>
      <c r="K19" s="45">
        <f t="shared" si="8"/>
        <v>57.41</v>
      </c>
      <c r="L19" s="23">
        <f t="shared" si="6"/>
        <v>500.05</v>
      </c>
      <c r="M19" s="45">
        <f t="shared" si="8"/>
        <v>161.59</v>
      </c>
      <c r="N19" s="45">
        <f t="shared" ref="N19" si="9">N8-N12+N18</f>
        <v>24.04</v>
      </c>
      <c r="O19" s="45">
        <f t="shared" ref="O19" si="10">O8-O12+O18</f>
        <v>52.77</v>
      </c>
      <c r="P19" s="45">
        <f t="shared" ref="P19" si="11">P8-P12+P18</f>
        <v>24.03</v>
      </c>
      <c r="Q19" s="45">
        <f t="shared" ref="Q19" si="12">Q8-Q12+Q18</f>
        <v>97</v>
      </c>
      <c r="R19" s="45">
        <f t="shared" ref="R19" si="13">R8-R12+R18</f>
        <v>22.14</v>
      </c>
      <c r="S19" s="45">
        <f t="shared" ref="S19" si="14">S8-S12+S18</f>
        <v>41.78</v>
      </c>
      <c r="T19" s="45">
        <f t="shared" ref="T19" si="15">T8-T12+T18</f>
        <v>76.7</v>
      </c>
      <c r="U19" s="115">
        <f>V19</f>
        <v>2.0299999999999998</v>
      </c>
      <c r="V19" s="115">
        <f>'BANG 2 (LE THUY)'!G8</f>
        <v>2.0299999999999998</v>
      </c>
      <c r="W19" s="36"/>
      <c r="X19" s="6"/>
    </row>
    <row r="21" spans="1:24" ht="47.25" customHeight="1" x14ac:dyDescent="0.25">
      <c r="B21" s="120" t="s">
        <v>35</v>
      </c>
      <c r="C21" s="120"/>
      <c r="D21" s="120"/>
      <c r="E21" s="120"/>
      <c r="F21" s="120"/>
      <c r="G21" s="120"/>
    </row>
  </sheetData>
  <mergeCells count="15">
    <mergeCell ref="B21:G21"/>
    <mergeCell ref="L5:T5"/>
    <mergeCell ref="L6:L7"/>
    <mergeCell ref="U6:U7"/>
    <mergeCell ref="A1:W1"/>
    <mergeCell ref="A2:W2"/>
    <mergeCell ref="A3:W3"/>
    <mergeCell ref="A5:A7"/>
    <mergeCell ref="B5:B7"/>
    <mergeCell ref="C5:K5"/>
    <mergeCell ref="W5:W7"/>
    <mergeCell ref="C6:C7"/>
    <mergeCell ref="D6:K6"/>
    <mergeCell ref="M6:T6"/>
    <mergeCell ref="U5:V5"/>
  </mergeCells>
  <printOptions horizontalCentered="1"/>
  <pageMargins left="0.118110236220472" right="3.9370078740157501E-2" top="0.32874015699999998" bottom="7.8740157480315001E-2" header="0.31496062992126" footer="0.196850393700787"/>
  <pageSetup paperSize="8" scale="60" fitToHeight="0" orientation="landscape" r:id="rId1"/>
  <headerFooter>
    <oddFooter>&amp;CTrang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Zeros="0" topLeftCell="A4" zoomScale="70" zoomScaleNormal="70" workbookViewId="0">
      <selection activeCell="D8" sqref="D8"/>
    </sheetView>
  </sheetViews>
  <sheetFormatPr defaultRowHeight="15" x14ac:dyDescent="0.25"/>
  <cols>
    <col min="1" max="1" width="6.7109375" style="24" bestFit="1" customWidth="1"/>
    <col min="2" max="2" width="77.42578125" customWidth="1"/>
    <col min="3" max="3" width="17.5703125" style="24" customWidth="1"/>
    <col min="4" max="4" width="19.5703125" style="24" customWidth="1"/>
    <col min="5" max="5" width="17.5703125" style="24" customWidth="1"/>
    <col min="6" max="6" width="29.85546875" style="24" customWidth="1"/>
    <col min="7" max="7" width="29.7109375" style="24" customWidth="1"/>
    <col min="8" max="8" width="99.28515625" customWidth="1"/>
  </cols>
  <sheetData>
    <row r="1" spans="1:8" s="2" customFormat="1" ht="18.75" x14ac:dyDescent="0.25">
      <c r="A1" s="123"/>
      <c r="B1" s="123"/>
      <c r="C1" s="123"/>
      <c r="D1" s="123"/>
      <c r="E1" s="123"/>
      <c r="F1" s="123"/>
      <c r="G1" s="6"/>
    </row>
    <row r="2" spans="1:8" s="2" customFormat="1" ht="53.25" customHeight="1" x14ac:dyDescent="0.25">
      <c r="A2" s="125" t="s">
        <v>51</v>
      </c>
      <c r="B2" s="125"/>
      <c r="C2" s="125"/>
      <c r="D2" s="125"/>
      <c r="E2" s="125"/>
      <c r="F2" s="125"/>
      <c r="G2" s="125"/>
      <c r="H2" s="125"/>
    </row>
    <row r="3" spans="1:8" ht="18.75" x14ac:dyDescent="0.25">
      <c r="A3" s="132" t="s">
        <v>59</v>
      </c>
      <c r="B3" s="125"/>
      <c r="C3" s="125"/>
      <c r="D3" s="125"/>
      <c r="E3" s="125"/>
      <c r="F3" s="125"/>
      <c r="G3" s="125"/>
      <c r="H3" s="125"/>
    </row>
    <row r="4" spans="1:8" ht="18.75" x14ac:dyDescent="0.25">
      <c r="A4" s="18"/>
      <c r="B4" s="1"/>
      <c r="C4" s="4"/>
      <c r="D4" s="4"/>
      <c r="E4" s="4"/>
      <c r="F4" s="22"/>
      <c r="G4" s="22"/>
      <c r="H4" s="1"/>
    </row>
    <row r="5" spans="1:8" ht="54.75" customHeight="1" x14ac:dyDescent="0.25">
      <c r="A5" s="133" t="s">
        <v>0</v>
      </c>
      <c r="B5" s="135" t="s">
        <v>4</v>
      </c>
      <c r="C5" s="137" t="s">
        <v>5</v>
      </c>
      <c r="D5" s="138"/>
      <c r="E5" s="139"/>
      <c r="F5" s="93" t="s">
        <v>19</v>
      </c>
      <c r="G5" s="91" t="s">
        <v>20</v>
      </c>
      <c r="H5" s="128" t="s">
        <v>22</v>
      </c>
    </row>
    <row r="6" spans="1:8" ht="18.75" x14ac:dyDescent="0.25">
      <c r="A6" s="134"/>
      <c r="B6" s="136"/>
      <c r="C6" s="135" t="s">
        <v>37</v>
      </c>
      <c r="D6" s="137" t="s">
        <v>2</v>
      </c>
      <c r="E6" s="139"/>
      <c r="F6" s="140" t="s">
        <v>37</v>
      </c>
      <c r="G6" s="140" t="s">
        <v>37</v>
      </c>
      <c r="H6" s="129"/>
    </row>
    <row r="7" spans="1:8" ht="45.75" customHeight="1" x14ac:dyDescent="0.25">
      <c r="A7" s="134"/>
      <c r="B7" s="136"/>
      <c r="C7" s="136"/>
      <c r="D7" s="118" t="s">
        <v>84</v>
      </c>
      <c r="E7" s="118" t="s">
        <v>43</v>
      </c>
      <c r="F7" s="141"/>
      <c r="G7" s="141"/>
      <c r="H7" s="129"/>
    </row>
    <row r="8" spans="1:8" ht="56.25" x14ac:dyDescent="0.25">
      <c r="A8" s="56">
        <v>1</v>
      </c>
      <c r="B8" s="57" t="s">
        <v>53</v>
      </c>
      <c r="C8" s="105">
        <f>542.33+0.07</f>
        <v>542.40000000000009</v>
      </c>
      <c r="D8" s="105">
        <f>39.77</f>
        <v>39.770000000000003</v>
      </c>
      <c r="E8" s="105">
        <f>C8-D8</f>
        <v>502.63000000000011</v>
      </c>
      <c r="F8" s="105">
        <v>161.59</v>
      </c>
      <c r="G8" s="105">
        <v>2.0299999999999998</v>
      </c>
      <c r="H8" s="57" t="s">
        <v>52</v>
      </c>
    </row>
    <row r="9" spans="1:8" ht="18.75" x14ac:dyDescent="0.25">
      <c r="A9" s="56">
        <v>2</v>
      </c>
      <c r="B9" s="57" t="s">
        <v>7</v>
      </c>
      <c r="C9" s="97">
        <f>C10+C11+C12+C13+C14</f>
        <v>0.45</v>
      </c>
      <c r="D9" s="97">
        <f t="shared" ref="D9:E9" si="0">D10+D11+D12+D13+D14</f>
        <v>0.45</v>
      </c>
      <c r="E9" s="97">
        <f t="shared" si="0"/>
        <v>0</v>
      </c>
      <c r="F9" s="97">
        <f t="shared" ref="F9:G9" si="1">F10+F11+F12+F13+F14</f>
        <v>0</v>
      </c>
      <c r="G9" s="97">
        <f t="shared" si="1"/>
        <v>0</v>
      </c>
      <c r="H9" s="98"/>
    </row>
    <row r="10" spans="1:8" ht="66.75" customHeight="1" x14ac:dyDescent="0.25">
      <c r="A10" s="53" t="s">
        <v>8</v>
      </c>
      <c r="B10" s="83" t="s">
        <v>9</v>
      </c>
      <c r="C10" s="14"/>
      <c r="D10" s="14"/>
      <c r="E10" s="14"/>
      <c r="F10" s="99"/>
      <c r="G10" s="99"/>
      <c r="H10" s="100"/>
    </row>
    <row r="11" spans="1:8" ht="56.25" x14ac:dyDescent="0.25">
      <c r="A11" s="53" t="s">
        <v>11</v>
      </c>
      <c r="B11" s="83" t="s">
        <v>10</v>
      </c>
      <c r="C11" s="14"/>
      <c r="D11" s="14"/>
      <c r="E11" s="14"/>
      <c r="F11" s="99"/>
      <c r="G11" s="99"/>
      <c r="H11" s="100"/>
    </row>
    <row r="12" spans="1:8" ht="37.5" x14ac:dyDescent="0.25">
      <c r="A12" s="53" t="s">
        <v>16</v>
      </c>
      <c r="B12" s="83" t="s">
        <v>12</v>
      </c>
      <c r="C12" s="14"/>
      <c r="D12" s="14"/>
      <c r="E12" s="14"/>
      <c r="F12" s="99"/>
      <c r="G12" s="99"/>
      <c r="H12" s="100"/>
    </row>
    <row r="13" spans="1:8" ht="68.25" customHeight="1" x14ac:dyDescent="0.25">
      <c r="A13" s="53" t="s">
        <v>17</v>
      </c>
      <c r="B13" s="83" t="s">
        <v>13</v>
      </c>
      <c r="C13" s="97">
        <v>0.45</v>
      </c>
      <c r="D13" s="101">
        <v>0.45</v>
      </c>
      <c r="E13" s="101">
        <v>0</v>
      </c>
      <c r="F13" s="99"/>
      <c r="G13" s="99"/>
      <c r="H13" s="117" t="s">
        <v>85</v>
      </c>
    </row>
    <row r="14" spans="1:8" ht="49.5" customHeight="1" x14ac:dyDescent="0.25">
      <c r="A14" s="53" t="s">
        <v>18</v>
      </c>
      <c r="B14" s="83" t="s">
        <v>14</v>
      </c>
      <c r="C14" s="14"/>
      <c r="D14" s="14"/>
      <c r="E14" s="14"/>
      <c r="F14" s="99"/>
      <c r="G14" s="99"/>
      <c r="H14" s="100"/>
    </row>
    <row r="15" spans="1:8" ht="78" customHeight="1" x14ac:dyDescent="0.25">
      <c r="A15" s="56">
        <v>3</v>
      </c>
      <c r="B15" s="90" t="s">
        <v>15</v>
      </c>
      <c r="C15" s="97">
        <v>0</v>
      </c>
      <c r="D15" s="97"/>
      <c r="E15" s="97"/>
      <c r="F15" s="106">
        <v>0</v>
      </c>
      <c r="G15" s="106">
        <v>0</v>
      </c>
      <c r="H15" s="98"/>
    </row>
    <row r="16" spans="1:8" ht="56.25" x14ac:dyDescent="0.25">
      <c r="A16" s="56">
        <v>4</v>
      </c>
      <c r="B16" s="90" t="s">
        <v>21</v>
      </c>
      <c r="C16" s="97">
        <f>C8-C9+C15</f>
        <v>541.95000000000005</v>
      </c>
      <c r="D16" s="97">
        <f t="shared" ref="D16:E16" si="2">D8-D9+D15</f>
        <v>39.32</v>
      </c>
      <c r="E16" s="97">
        <f t="shared" si="2"/>
        <v>502.63000000000011</v>
      </c>
      <c r="F16" s="97">
        <f t="shared" ref="F16:G16" si="3">F8-F9+F15</f>
        <v>161.59</v>
      </c>
      <c r="G16" s="97">
        <f t="shared" si="3"/>
        <v>2.0299999999999998</v>
      </c>
      <c r="H16" s="98"/>
    </row>
  </sheetData>
  <mergeCells count="11">
    <mergeCell ref="A1:F1"/>
    <mergeCell ref="A2:H2"/>
    <mergeCell ref="A3:H3"/>
    <mergeCell ref="A5:A7"/>
    <mergeCell ref="B5:B7"/>
    <mergeCell ref="H5:H7"/>
    <mergeCell ref="C5:E5"/>
    <mergeCell ref="D6:E6"/>
    <mergeCell ref="C6:C7"/>
    <mergeCell ref="F6:F7"/>
    <mergeCell ref="G6:G7"/>
  </mergeCells>
  <conditionalFormatting sqref="F8">
    <cfRule type="cellIs" dxfId="1" priority="20" operator="lessThan">
      <formula>0</formula>
    </cfRule>
  </conditionalFormatting>
  <pageMargins left="0" right="0" top="0.23622047244094499" bottom="0.23622047244094499" header="0.31496062992126" footer="0.31496062992126"/>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Zeros="0" zoomScale="70" zoomScaleNormal="70" workbookViewId="0">
      <selection activeCell="F7" sqref="F7"/>
    </sheetView>
  </sheetViews>
  <sheetFormatPr defaultColWidth="9.140625" defaultRowHeight="18.75" x14ac:dyDescent="0.3"/>
  <cols>
    <col min="1" max="1" width="6.7109375" style="29" bestFit="1" customWidth="1"/>
    <col min="2" max="2" width="47.28515625" style="29" customWidth="1"/>
    <col min="3" max="3" width="13.28515625" style="44" customWidth="1"/>
    <col min="4" max="4" width="13.7109375" style="44" customWidth="1"/>
    <col min="5" max="5" width="14.7109375" style="44" customWidth="1"/>
    <col min="6" max="6" width="13.7109375" style="44" customWidth="1"/>
    <col min="7" max="7" width="12" style="44" bestFit="1" customWidth="1"/>
    <col min="8" max="8" width="10.7109375" style="44" customWidth="1"/>
    <col min="9" max="9" width="17.28515625" style="44" customWidth="1"/>
    <col min="10" max="10" width="16.5703125" style="44" customWidth="1"/>
    <col min="11" max="11" width="93.140625" style="29" customWidth="1"/>
    <col min="12" max="16384" width="9.140625" style="29"/>
  </cols>
  <sheetData>
    <row r="1" spans="1:14" s="2" customFormat="1" ht="53.25" customHeight="1" x14ac:dyDescent="0.25">
      <c r="A1" s="125" t="s">
        <v>82</v>
      </c>
      <c r="B1" s="125"/>
      <c r="C1" s="125"/>
      <c r="D1" s="125"/>
      <c r="E1" s="125"/>
      <c r="F1" s="125"/>
      <c r="G1" s="125"/>
      <c r="H1" s="125"/>
      <c r="I1" s="125"/>
      <c r="J1" s="125"/>
      <c r="K1" s="125"/>
      <c r="L1" s="26"/>
      <c r="M1" s="26"/>
      <c r="N1" s="26"/>
    </row>
    <row r="2" spans="1:14" customFormat="1" ht="18.75" customHeight="1" x14ac:dyDescent="0.25">
      <c r="A2" s="132" t="s">
        <v>60</v>
      </c>
      <c r="B2" s="132"/>
      <c r="C2" s="132"/>
      <c r="D2" s="132"/>
      <c r="E2" s="132"/>
      <c r="F2" s="132"/>
      <c r="G2" s="132"/>
      <c r="H2" s="132"/>
      <c r="I2" s="132"/>
      <c r="J2" s="132"/>
      <c r="K2" s="132"/>
      <c r="L2" s="26"/>
      <c r="M2" s="26"/>
      <c r="N2" s="26"/>
    </row>
    <row r="3" spans="1:14" customFormat="1" x14ac:dyDescent="0.25">
      <c r="A3" s="18"/>
      <c r="B3" s="1"/>
      <c r="C3" s="4"/>
      <c r="D3" s="4"/>
      <c r="E3" s="4"/>
      <c r="F3" s="4"/>
      <c r="G3" s="4"/>
      <c r="H3" s="4"/>
      <c r="I3" s="4"/>
      <c r="J3" s="4"/>
      <c r="K3" s="22"/>
      <c r="L3" s="22"/>
      <c r="M3" s="22"/>
      <c r="N3" s="1"/>
    </row>
    <row r="4" spans="1:14" ht="46.5" customHeight="1" x14ac:dyDescent="0.3">
      <c r="A4" s="142" t="s">
        <v>0</v>
      </c>
      <c r="B4" s="145" t="s">
        <v>4</v>
      </c>
      <c r="C4" s="148" t="s">
        <v>5</v>
      </c>
      <c r="D4" s="148"/>
      <c r="E4" s="148"/>
      <c r="F4" s="148"/>
      <c r="G4" s="148"/>
      <c r="H4" s="148"/>
      <c r="I4" s="37" t="s">
        <v>19</v>
      </c>
      <c r="J4" s="37" t="s">
        <v>20</v>
      </c>
      <c r="K4" s="128" t="s">
        <v>22</v>
      </c>
    </row>
    <row r="5" spans="1:14" ht="18.75" customHeight="1" x14ac:dyDescent="0.3">
      <c r="A5" s="143"/>
      <c r="B5" s="146"/>
      <c r="C5" s="145" t="s">
        <v>42</v>
      </c>
      <c r="D5" s="149" t="s">
        <v>2</v>
      </c>
      <c r="E5" s="149"/>
      <c r="F5" s="149"/>
      <c r="G5" s="149"/>
      <c r="H5" s="150"/>
      <c r="I5" s="145" t="s">
        <v>42</v>
      </c>
      <c r="J5" s="145" t="s">
        <v>42</v>
      </c>
      <c r="K5" s="129"/>
    </row>
    <row r="6" spans="1:14" ht="42.75" customHeight="1" x14ac:dyDescent="0.3">
      <c r="A6" s="144"/>
      <c r="B6" s="147"/>
      <c r="C6" s="147"/>
      <c r="D6" s="8" t="s">
        <v>55</v>
      </c>
      <c r="E6" s="95" t="s">
        <v>56</v>
      </c>
      <c r="F6" s="95" t="s">
        <v>86</v>
      </c>
      <c r="G6" s="95" t="s">
        <v>87</v>
      </c>
      <c r="H6" s="8" t="s">
        <v>43</v>
      </c>
      <c r="I6" s="147"/>
      <c r="J6" s="147"/>
      <c r="K6" s="130"/>
    </row>
    <row r="7" spans="1:14" ht="56.25" x14ac:dyDescent="0.3">
      <c r="A7" s="19">
        <v>1</v>
      </c>
      <c r="B7" s="7" t="s">
        <v>54</v>
      </c>
      <c r="C7" s="40">
        <f>349.05+7.91</f>
        <v>356.96000000000004</v>
      </c>
      <c r="D7" s="19">
        <v>22.16</v>
      </c>
      <c r="E7" s="104">
        <f>82.26+7.07</f>
        <v>89.330000000000013</v>
      </c>
      <c r="F7" s="104">
        <v>6.18</v>
      </c>
      <c r="G7" s="104">
        <v>8.84</v>
      </c>
      <c r="H7" s="107">
        <f>C7-D7-E7-F7-G7</f>
        <v>230.45</v>
      </c>
      <c r="I7" s="19">
        <v>24.04</v>
      </c>
      <c r="J7" s="94">
        <v>0</v>
      </c>
      <c r="K7" s="86" t="s">
        <v>57</v>
      </c>
    </row>
    <row r="8" spans="1:14" ht="33" customHeight="1" x14ac:dyDescent="0.3">
      <c r="A8" s="19">
        <v>2</v>
      </c>
      <c r="B8" s="7" t="s">
        <v>7</v>
      </c>
      <c r="C8" s="40">
        <f>C12</f>
        <v>5.31</v>
      </c>
      <c r="D8" s="40">
        <f t="shared" ref="D8:H8" si="0">D12</f>
        <v>0.96</v>
      </c>
      <c r="E8" s="40">
        <f t="shared" si="0"/>
        <v>1.81</v>
      </c>
      <c r="F8" s="40">
        <f t="shared" si="0"/>
        <v>2.25</v>
      </c>
      <c r="G8" s="40">
        <f t="shared" si="0"/>
        <v>0.28999999999999998</v>
      </c>
      <c r="H8" s="40">
        <f t="shared" si="0"/>
        <v>0</v>
      </c>
      <c r="I8" s="19">
        <v>0</v>
      </c>
      <c r="J8" s="41">
        <v>0</v>
      </c>
      <c r="K8" s="33"/>
    </row>
    <row r="9" spans="1:14" ht="56.25" x14ac:dyDescent="0.3">
      <c r="A9" s="34" t="s">
        <v>8</v>
      </c>
      <c r="B9" s="35" t="s">
        <v>9</v>
      </c>
      <c r="C9" s="39"/>
      <c r="D9" s="39"/>
      <c r="E9" s="34"/>
      <c r="F9" s="34"/>
      <c r="G9" s="34"/>
      <c r="H9" s="39"/>
      <c r="I9" s="39"/>
      <c r="J9" s="39"/>
      <c r="K9" s="31"/>
      <c r="L9" s="108"/>
    </row>
    <row r="10" spans="1:14" ht="56.25" x14ac:dyDescent="0.3">
      <c r="A10" s="34" t="s">
        <v>11</v>
      </c>
      <c r="B10" s="32" t="s">
        <v>10</v>
      </c>
      <c r="C10" s="39"/>
      <c r="D10" s="39"/>
      <c r="E10" s="39"/>
      <c r="F10" s="39"/>
      <c r="G10" s="39"/>
      <c r="H10" s="39"/>
      <c r="I10" s="34"/>
      <c r="J10" s="39"/>
      <c r="K10" s="84"/>
    </row>
    <row r="11" spans="1:14" ht="37.5" x14ac:dyDescent="0.3">
      <c r="A11" s="34" t="s">
        <v>16</v>
      </c>
      <c r="B11" s="32" t="s">
        <v>12</v>
      </c>
      <c r="C11" s="39"/>
      <c r="D11" s="39"/>
      <c r="E11" s="39"/>
      <c r="F11" s="39"/>
      <c r="G11" s="39"/>
      <c r="H11" s="39"/>
      <c r="I11" s="39"/>
      <c r="J11" s="39"/>
      <c r="K11" s="31"/>
    </row>
    <row r="12" spans="1:14" ht="264.75" customHeight="1" x14ac:dyDescent="0.3">
      <c r="A12" s="34" t="s">
        <v>17</v>
      </c>
      <c r="B12" s="32" t="s">
        <v>40</v>
      </c>
      <c r="C12" s="42">
        <f>SUM(D12:H12)</f>
        <v>5.31</v>
      </c>
      <c r="D12" s="53">
        <v>0.96</v>
      </c>
      <c r="E12" s="103">
        <f>0.32+1.49</f>
        <v>1.81</v>
      </c>
      <c r="F12" s="103">
        <v>2.25</v>
      </c>
      <c r="G12" s="103">
        <v>0.28999999999999998</v>
      </c>
      <c r="H12" s="103">
        <v>0</v>
      </c>
      <c r="I12" s="39"/>
      <c r="J12" s="39"/>
      <c r="K12" s="102" t="s">
        <v>95</v>
      </c>
    </row>
    <row r="13" spans="1:14" ht="37.5" x14ac:dyDescent="0.3">
      <c r="A13" s="34" t="s">
        <v>18</v>
      </c>
      <c r="B13" s="32" t="s">
        <v>14</v>
      </c>
      <c r="C13" s="39"/>
      <c r="D13" s="39"/>
      <c r="E13" s="39"/>
      <c r="F13" s="39"/>
      <c r="G13" s="39"/>
      <c r="H13" s="39"/>
      <c r="I13" s="39"/>
      <c r="J13" s="39"/>
      <c r="K13" s="31"/>
    </row>
    <row r="14" spans="1:14" ht="75" x14ac:dyDescent="0.3">
      <c r="A14" s="19">
        <v>3</v>
      </c>
      <c r="B14" s="36" t="s">
        <v>41</v>
      </c>
      <c r="C14" s="109"/>
      <c r="D14" s="109"/>
      <c r="E14" s="109"/>
      <c r="F14" s="109"/>
      <c r="G14" s="109"/>
      <c r="H14" s="109"/>
      <c r="I14" s="109"/>
      <c r="J14" s="109"/>
      <c r="K14" s="33"/>
    </row>
    <row r="15" spans="1:14" ht="42.75" customHeight="1" x14ac:dyDescent="0.3">
      <c r="A15" s="19">
        <v>4</v>
      </c>
      <c r="B15" s="36" t="s">
        <v>46</v>
      </c>
      <c r="C15" s="40">
        <f>C7-C8+C14</f>
        <v>351.65000000000003</v>
      </c>
      <c r="D15" s="40">
        <f t="shared" ref="D15:H15" si="1">D7-D8+D14</f>
        <v>21.2</v>
      </c>
      <c r="E15" s="40">
        <f t="shared" si="1"/>
        <v>87.52000000000001</v>
      </c>
      <c r="F15" s="40">
        <f t="shared" si="1"/>
        <v>3.9299999999999997</v>
      </c>
      <c r="G15" s="40">
        <f t="shared" si="1"/>
        <v>8.5500000000000007</v>
      </c>
      <c r="H15" s="40">
        <f t="shared" si="1"/>
        <v>230.45</v>
      </c>
      <c r="I15" s="19">
        <f>I7</f>
        <v>24.04</v>
      </c>
      <c r="J15" s="19"/>
      <c r="K15" s="33"/>
    </row>
    <row r="16" spans="1:14" x14ac:dyDescent="0.3">
      <c r="A16" s="18"/>
      <c r="B16" s="30"/>
      <c r="C16" s="43"/>
      <c r="D16" s="43"/>
      <c r="E16" s="43"/>
      <c r="F16" s="43"/>
      <c r="G16" s="43"/>
      <c r="H16" s="43"/>
      <c r="I16" s="43"/>
      <c r="J16" s="43"/>
      <c r="K16" s="30"/>
    </row>
  </sheetData>
  <mergeCells count="10">
    <mergeCell ref="A1:K1"/>
    <mergeCell ref="A4:A6"/>
    <mergeCell ref="B4:B6"/>
    <mergeCell ref="C4:H4"/>
    <mergeCell ref="K4:K6"/>
    <mergeCell ref="C5:C6"/>
    <mergeCell ref="D5:H5"/>
    <mergeCell ref="I5:I6"/>
    <mergeCell ref="J5:J6"/>
    <mergeCell ref="A2:K2"/>
  </mergeCells>
  <pageMargins left="0" right="0" top="0" bottom="0" header="6.4960630000000005E-2" footer="6.4960630000000005E-2"/>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zoomScale="70" zoomScaleNormal="70" workbookViewId="0">
      <selection activeCell="I14" sqref="I14"/>
    </sheetView>
  </sheetViews>
  <sheetFormatPr defaultColWidth="9.140625" defaultRowHeight="19.5" x14ac:dyDescent="0.25"/>
  <cols>
    <col min="1" max="1" width="6.7109375" style="18" bestFit="1" customWidth="1"/>
    <col min="2" max="2" width="51.28515625" style="5" customWidth="1"/>
    <col min="3" max="3" width="18.7109375" style="4" bestFit="1" customWidth="1"/>
    <col min="4" max="4" width="11.42578125" style="22" bestFit="1" customWidth="1"/>
    <col min="5" max="5" width="10.5703125" style="22" bestFit="1" customWidth="1"/>
    <col min="6" max="6" width="17.5703125" style="22" customWidth="1"/>
    <col min="7" max="7" width="21.7109375" style="22" bestFit="1" customWidth="1"/>
    <col min="8" max="8" width="24.28515625" style="22" customWidth="1"/>
    <col min="9" max="9" width="125" style="1" customWidth="1"/>
    <col min="10" max="10" width="10.7109375" style="6" customWidth="1"/>
    <col min="11" max="11" width="40.7109375" style="2" bestFit="1" customWidth="1"/>
    <col min="12" max="16384" width="9.140625" style="2"/>
  </cols>
  <sheetData>
    <row r="1" spans="1:10" ht="18.75" x14ac:dyDescent="0.25">
      <c r="A1" s="123"/>
      <c r="B1" s="123"/>
      <c r="C1" s="123"/>
      <c r="D1" s="123"/>
      <c r="E1" s="123"/>
      <c r="F1" s="123"/>
      <c r="G1" s="123"/>
      <c r="H1" s="123"/>
      <c r="I1" s="123"/>
    </row>
    <row r="2" spans="1:10" ht="53.25" customHeight="1" x14ac:dyDescent="0.25">
      <c r="A2" s="125" t="s">
        <v>58</v>
      </c>
      <c r="B2" s="125"/>
      <c r="C2" s="125"/>
      <c r="D2" s="125"/>
      <c r="E2" s="125"/>
      <c r="F2" s="125"/>
      <c r="G2" s="125"/>
      <c r="H2" s="125"/>
      <c r="I2" s="125"/>
    </row>
    <row r="3" spans="1:10" ht="12" customHeight="1" x14ac:dyDescent="0.25">
      <c r="A3" s="132" t="s">
        <v>50</v>
      </c>
      <c r="B3" s="125"/>
      <c r="C3" s="125"/>
      <c r="D3" s="125"/>
      <c r="E3" s="125"/>
      <c r="F3" s="125"/>
      <c r="G3" s="125"/>
      <c r="H3" s="125"/>
      <c r="I3" s="125"/>
    </row>
    <row r="4" spans="1:10" ht="18.75" x14ac:dyDescent="0.25">
      <c r="B4" s="1"/>
    </row>
    <row r="5" spans="1:10" ht="50.25" customHeight="1" x14ac:dyDescent="0.25">
      <c r="A5" s="151" t="s">
        <v>0</v>
      </c>
      <c r="B5" s="152" t="s">
        <v>4</v>
      </c>
      <c r="C5" s="152" t="s">
        <v>5</v>
      </c>
      <c r="D5" s="152"/>
      <c r="E5" s="152"/>
      <c r="F5" s="152"/>
      <c r="G5" s="96" t="s">
        <v>65</v>
      </c>
      <c r="H5" s="63" t="s">
        <v>20</v>
      </c>
      <c r="I5" s="156" t="s">
        <v>47</v>
      </c>
    </row>
    <row r="6" spans="1:10" ht="27" customHeight="1" x14ac:dyDescent="0.25">
      <c r="A6" s="151"/>
      <c r="B6" s="152"/>
      <c r="C6" s="152" t="s">
        <v>30</v>
      </c>
      <c r="D6" s="152" t="s">
        <v>2</v>
      </c>
      <c r="E6" s="152"/>
      <c r="F6" s="152"/>
      <c r="G6" s="153" t="s">
        <v>30</v>
      </c>
      <c r="H6" s="154" t="s">
        <v>30</v>
      </c>
      <c r="I6" s="156"/>
    </row>
    <row r="7" spans="1:10" ht="53.25" customHeight="1" x14ac:dyDescent="0.25">
      <c r="A7" s="151"/>
      <c r="B7" s="152"/>
      <c r="C7" s="152"/>
      <c r="D7" s="70" t="s">
        <v>61</v>
      </c>
      <c r="E7" s="70" t="s">
        <v>63</v>
      </c>
      <c r="F7" s="71" t="s">
        <v>38</v>
      </c>
      <c r="G7" s="153"/>
      <c r="H7" s="155"/>
      <c r="I7" s="156"/>
    </row>
    <row r="8" spans="1:10" s="10" customFormat="1" ht="56.25" customHeight="1" x14ac:dyDescent="0.25">
      <c r="A8" s="65">
        <v>1</v>
      </c>
      <c r="B8" s="66" t="s">
        <v>54</v>
      </c>
      <c r="C8" s="67">
        <v>506.4</v>
      </c>
      <c r="D8" s="68">
        <v>86.11</v>
      </c>
      <c r="E8" s="68">
        <v>64.91</v>
      </c>
      <c r="F8" s="110">
        <f>C8-D8-E8</f>
        <v>355.38</v>
      </c>
      <c r="G8" s="67">
        <v>52.77</v>
      </c>
      <c r="H8" s="69">
        <v>0</v>
      </c>
      <c r="I8" s="66" t="s">
        <v>62</v>
      </c>
      <c r="J8" s="6"/>
    </row>
    <row r="9" spans="1:10" s="10" customFormat="1" ht="28.5" customHeight="1" x14ac:dyDescent="0.25">
      <c r="A9" s="80">
        <v>2</v>
      </c>
      <c r="B9" s="72" t="s">
        <v>7</v>
      </c>
      <c r="C9" s="67">
        <f>C13</f>
        <v>1.62</v>
      </c>
      <c r="D9" s="67">
        <f t="shared" ref="D9:F9" si="0">D13</f>
        <v>0.02</v>
      </c>
      <c r="E9" s="67">
        <f t="shared" si="0"/>
        <v>1.6</v>
      </c>
      <c r="F9" s="69">
        <f t="shared" si="0"/>
        <v>0</v>
      </c>
      <c r="G9" s="69">
        <v>0</v>
      </c>
      <c r="H9" s="69">
        <v>0</v>
      </c>
      <c r="I9" s="74"/>
      <c r="J9" s="6"/>
    </row>
    <row r="10" spans="1:10" ht="50.25" customHeight="1" x14ac:dyDescent="0.25">
      <c r="A10" s="81" t="s">
        <v>8</v>
      </c>
      <c r="B10" s="75" t="s">
        <v>9</v>
      </c>
      <c r="C10" s="64"/>
      <c r="D10" s="76"/>
      <c r="E10" s="76"/>
      <c r="F10" s="76"/>
      <c r="G10" s="76"/>
      <c r="H10" s="76"/>
      <c r="I10" s="77"/>
    </row>
    <row r="11" spans="1:10" ht="49.5" x14ac:dyDescent="0.25">
      <c r="A11" s="81" t="s">
        <v>11</v>
      </c>
      <c r="B11" s="75" t="s">
        <v>10</v>
      </c>
      <c r="C11" s="64"/>
      <c r="D11" s="76"/>
      <c r="E11" s="76"/>
      <c r="F11" s="76"/>
      <c r="G11" s="76"/>
      <c r="H11" s="76"/>
      <c r="I11" s="77"/>
    </row>
    <row r="12" spans="1:10" ht="42" customHeight="1" x14ac:dyDescent="0.25">
      <c r="A12" s="81" t="s">
        <v>16</v>
      </c>
      <c r="B12" s="75" t="s">
        <v>12</v>
      </c>
      <c r="C12" s="64"/>
      <c r="D12" s="76"/>
      <c r="E12" s="76"/>
      <c r="F12" s="76"/>
      <c r="G12" s="76"/>
      <c r="H12" s="76"/>
      <c r="I12" s="77"/>
    </row>
    <row r="13" spans="1:10" ht="78.75" x14ac:dyDescent="0.25">
      <c r="A13" s="81" t="s">
        <v>17</v>
      </c>
      <c r="B13" s="75" t="s">
        <v>13</v>
      </c>
      <c r="C13" s="67">
        <f>D13+E13</f>
        <v>1.62</v>
      </c>
      <c r="D13" s="76">
        <v>0.02</v>
      </c>
      <c r="E13" s="76">
        <v>1.6</v>
      </c>
      <c r="F13" s="111">
        <v>0</v>
      </c>
      <c r="G13" s="73"/>
      <c r="H13" s="76"/>
      <c r="I13" s="89" t="s">
        <v>64</v>
      </c>
    </row>
    <row r="14" spans="1:10" ht="33" x14ac:dyDescent="0.25">
      <c r="A14" s="81" t="s">
        <v>18</v>
      </c>
      <c r="B14" s="75" t="s">
        <v>14</v>
      </c>
      <c r="C14" s="64"/>
      <c r="D14" s="76"/>
      <c r="E14" s="76"/>
      <c r="F14" s="76"/>
      <c r="G14" s="76"/>
      <c r="H14" s="76"/>
      <c r="I14" s="77"/>
    </row>
    <row r="15" spans="1:10" s="10" customFormat="1" ht="66" x14ac:dyDescent="0.25">
      <c r="A15" s="80">
        <v>3</v>
      </c>
      <c r="B15" s="72" t="s">
        <v>15</v>
      </c>
      <c r="C15" s="78"/>
      <c r="D15" s="73"/>
      <c r="E15" s="73"/>
      <c r="F15" s="73"/>
      <c r="G15" s="73"/>
      <c r="H15" s="73"/>
      <c r="I15" s="74"/>
      <c r="J15" s="6"/>
    </row>
    <row r="16" spans="1:10" s="10" customFormat="1" ht="49.5" x14ac:dyDescent="0.25">
      <c r="A16" s="80">
        <v>4</v>
      </c>
      <c r="B16" s="72" t="s">
        <v>21</v>
      </c>
      <c r="C16" s="112">
        <f>C8-C9+C15</f>
        <v>504.78</v>
      </c>
      <c r="D16" s="112">
        <f t="shared" ref="D16:F16" si="1">D8-D9+D15</f>
        <v>86.09</v>
      </c>
      <c r="E16" s="112">
        <f t="shared" si="1"/>
        <v>63.309999999999995</v>
      </c>
      <c r="F16" s="112">
        <f t="shared" si="1"/>
        <v>355.38</v>
      </c>
      <c r="G16" s="79"/>
      <c r="H16" s="79"/>
      <c r="I16" s="74"/>
      <c r="J16" s="6"/>
    </row>
  </sheetData>
  <mergeCells count="11">
    <mergeCell ref="A1:I1"/>
    <mergeCell ref="A3:I3"/>
    <mergeCell ref="A5:A7"/>
    <mergeCell ref="B5:B7"/>
    <mergeCell ref="C6:C7"/>
    <mergeCell ref="C5:F5"/>
    <mergeCell ref="D6:F6"/>
    <mergeCell ref="G6:G7"/>
    <mergeCell ref="H6:H7"/>
    <mergeCell ref="I5:I7"/>
    <mergeCell ref="A2:I2"/>
  </mergeCells>
  <conditionalFormatting sqref="D8:E8">
    <cfRule type="cellIs" dxfId="0" priority="1" operator="lessThan">
      <formula>0</formula>
    </cfRule>
  </conditionalFormatting>
  <printOptions horizontalCentered="1"/>
  <pageMargins left="0" right="0" top="0" bottom="0" header="0.31496062992126" footer="0.196850393700787"/>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Zeros="0" zoomScale="70" zoomScaleNormal="70" workbookViewId="0">
      <selection activeCell="F10" sqref="F10"/>
    </sheetView>
  </sheetViews>
  <sheetFormatPr defaultRowHeight="15" x14ac:dyDescent="0.25"/>
  <cols>
    <col min="1" max="1" width="9.140625" style="24"/>
    <col min="2" max="2" width="55" customWidth="1"/>
    <col min="3" max="3" width="21.5703125" style="24" customWidth="1"/>
    <col min="4" max="4" width="23.85546875" style="24" customWidth="1"/>
    <col min="5" max="5" width="25.140625" style="24" customWidth="1"/>
    <col min="6" max="6" width="25.7109375" style="24" customWidth="1"/>
    <col min="7" max="7" width="24.42578125" style="24" customWidth="1"/>
    <col min="8" max="8" width="100.28515625" customWidth="1"/>
  </cols>
  <sheetData>
    <row r="1" spans="1:9" ht="32.25" customHeight="1" x14ac:dyDescent="0.25">
      <c r="A1" s="18"/>
      <c r="B1" s="1"/>
      <c r="C1" s="4"/>
      <c r="D1" s="4"/>
      <c r="E1" s="4"/>
      <c r="F1" s="22"/>
      <c r="G1" s="22"/>
      <c r="H1" s="1"/>
    </row>
    <row r="2" spans="1:9" ht="60.75" customHeight="1" x14ac:dyDescent="0.25">
      <c r="A2" s="125" t="s">
        <v>66</v>
      </c>
      <c r="B2" s="125"/>
      <c r="C2" s="125"/>
      <c r="D2" s="125"/>
      <c r="E2" s="125"/>
      <c r="F2" s="125"/>
      <c r="G2" s="125"/>
      <c r="H2" s="125"/>
      <c r="I2" s="26"/>
    </row>
    <row r="3" spans="1:9" ht="27.75" customHeight="1" x14ac:dyDescent="0.25">
      <c r="A3" s="132" t="s">
        <v>67</v>
      </c>
      <c r="B3" s="132"/>
      <c r="C3" s="132"/>
      <c r="D3" s="132"/>
      <c r="E3" s="132"/>
      <c r="F3" s="132"/>
      <c r="G3" s="132"/>
      <c r="H3" s="132"/>
      <c r="I3" s="27"/>
    </row>
    <row r="4" spans="1:9" ht="18.75" x14ac:dyDescent="0.25">
      <c r="A4" s="18"/>
      <c r="B4" s="1"/>
      <c r="C4" s="4"/>
      <c r="D4" s="4"/>
      <c r="E4" s="4"/>
      <c r="F4" s="22"/>
      <c r="G4" s="22"/>
      <c r="H4" s="1"/>
    </row>
    <row r="5" spans="1:9" ht="37.5" x14ac:dyDescent="0.25">
      <c r="A5" s="133" t="s">
        <v>0</v>
      </c>
      <c r="B5" s="135" t="s">
        <v>4</v>
      </c>
      <c r="C5" s="137" t="s">
        <v>68</v>
      </c>
      <c r="D5" s="138"/>
      <c r="E5" s="139"/>
      <c r="F5" s="16" t="s">
        <v>19</v>
      </c>
      <c r="G5" s="12" t="s">
        <v>20</v>
      </c>
      <c r="H5" s="128" t="s">
        <v>22</v>
      </c>
    </row>
    <row r="6" spans="1:9" ht="18.75" customHeight="1" x14ac:dyDescent="0.25">
      <c r="A6" s="134"/>
      <c r="B6" s="136"/>
      <c r="C6" s="135" t="s">
        <v>37</v>
      </c>
      <c r="D6" s="122" t="s">
        <v>2</v>
      </c>
      <c r="E6" s="122"/>
      <c r="F6" s="157" t="s">
        <v>37</v>
      </c>
      <c r="G6" s="159" t="s">
        <v>37</v>
      </c>
      <c r="H6" s="129"/>
    </row>
    <row r="7" spans="1:9" ht="44.25" customHeight="1" x14ac:dyDescent="0.25">
      <c r="A7" s="161"/>
      <c r="B7" s="162"/>
      <c r="C7" s="162"/>
      <c r="D7" s="17" t="s">
        <v>88</v>
      </c>
      <c r="E7" s="17" t="s">
        <v>43</v>
      </c>
      <c r="F7" s="158"/>
      <c r="G7" s="160"/>
      <c r="H7" s="130"/>
    </row>
    <row r="8" spans="1:9" ht="56.25" x14ac:dyDescent="0.25">
      <c r="A8" s="94">
        <v>1</v>
      </c>
      <c r="B8" s="7" t="s">
        <v>54</v>
      </c>
      <c r="C8" s="46">
        <f>661.57+359.93</f>
        <v>1021.5</v>
      </c>
      <c r="D8" s="46">
        <f>9.86+50</f>
        <v>59.86</v>
      </c>
      <c r="E8" s="46">
        <f>C8-D8</f>
        <v>961.64</v>
      </c>
      <c r="F8" s="46">
        <v>24.03</v>
      </c>
      <c r="G8" s="48">
        <v>0</v>
      </c>
      <c r="H8" s="7" t="s">
        <v>69</v>
      </c>
    </row>
    <row r="9" spans="1:9" ht="28.5" customHeight="1" x14ac:dyDescent="0.25">
      <c r="A9" s="56">
        <v>2</v>
      </c>
      <c r="B9" s="57" t="s">
        <v>7</v>
      </c>
      <c r="C9" s="119">
        <f>C13</f>
        <v>0.2</v>
      </c>
      <c r="D9" s="119">
        <f t="shared" ref="D9:E9" si="0">D13</f>
        <v>0.2</v>
      </c>
      <c r="E9" s="119">
        <f t="shared" si="0"/>
        <v>0</v>
      </c>
      <c r="F9" s="113">
        <f t="shared" ref="F9:G9" si="1">F13</f>
        <v>0</v>
      </c>
      <c r="G9" s="113">
        <f t="shared" si="1"/>
        <v>0</v>
      </c>
      <c r="H9" s="36"/>
    </row>
    <row r="10" spans="1:9" ht="56.25" x14ac:dyDescent="0.25">
      <c r="A10" s="53" t="s">
        <v>8</v>
      </c>
      <c r="B10" s="28" t="s">
        <v>9</v>
      </c>
      <c r="C10" s="46"/>
      <c r="D10" s="46"/>
      <c r="E10" s="46"/>
      <c r="F10" s="45"/>
      <c r="G10" s="45"/>
      <c r="H10" s="32"/>
    </row>
    <row r="11" spans="1:9" ht="56.25" x14ac:dyDescent="0.25">
      <c r="A11" s="53" t="s">
        <v>11</v>
      </c>
      <c r="B11" s="28" t="s">
        <v>10</v>
      </c>
      <c r="C11" s="46"/>
      <c r="D11" s="46"/>
      <c r="E11" s="46"/>
      <c r="F11" s="45"/>
      <c r="G11" s="45"/>
      <c r="H11" s="32"/>
    </row>
    <row r="12" spans="1:9" ht="37.5" x14ac:dyDescent="0.25">
      <c r="A12" s="53" t="s">
        <v>16</v>
      </c>
      <c r="B12" s="28" t="s">
        <v>12</v>
      </c>
      <c r="C12" s="46"/>
      <c r="D12" s="46"/>
      <c r="E12" s="46"/>
      <c r="F12" s="45"/>
      <c r="G12" s="45"/>
      <c r="H12" s="32"/>
    </row>
    <row r="13" spans="1:9" ht="57" customHeight="1" x14ac:dyDescent="0.25">
      <c r="A13" s="53" t="s">
        <v>17</v>
      </c>
      <c r="B13" s="28" t="s">
        <v>13</v>
      </c>
      <c r="C13" s="47">
        <f>SUM(D13:E13)</f>
        <v>0.2</v>
      </c>
      <c r="D13" s="47">
        <v>0.2</v>
      </c>
      <c r="E13" s="47"/>
      <c r="F13" s="11"/>
      <c r="G13" s="11"/>
      <c r="H13" s="88" t="s">
        <v>89</v>
      </c>
    </row>
    <row r="14" spans="1:9" ht="37.5" x14ac:dyDescent="0.25">
      <c r="A14" s="53" t="s">
        <v>18</v>
      </c>
      <c r="B14" s="28" t="s">
        <v>14</v>
      </c>
      <c r="C14" s="47"/>
      <c r="D14" s="47"/>
      <c r="E14" s="47"/>
      <c r="F14" s="11"/>
      <c r="G14" s="11"/>
      <c r="H14" s="15"/>
    </row>
    <row r="15" spans="1:9" ht="74.25" customHeight="1" x14ac:dyDescent="0.25">
      <c r="A15" s="56">
        <v>3</v>
      </c>
      <c r="B15" s="57" t="s">
        <v>15</v>
      </c>
      <c r="C15" s="114">
        <v>0</v>
      </c>
      <c r="D15" s="114"/>
      <c r="E15" s="114"/>
      <c r="F15" s="114">
        <v>0</v>
      </c>
      <c r="G15" s="114">
        <v>0</v>
      </c>
      <c r="H15" s="36"/>
    </row>
    <row r="16" spans="1:9" ht="37.5" x14ac:dyDescent="0.25">
      <c r="A16" s="56">
        <v>4</v>
      </c>
      <c r="B16" s="57" t="s">
        <v>45</v>
      </c>
      <c r="C16" s="46">
        <f>C8-C9+C15</f>
        <v>1021.3</v>
      </c>
      <c r="D16" s="46">
        <f t="shared" ref="D16:E16" si="2">D8-D9+D15</f>
        <v>59.66</v>
      </c>
      <c r="E16" s="46">
        <f t="shared" si="2"/>
        <v>961.64</v>
      </c>
      <c r="F16" s="46">
        <f t="shared" ref="F16:G16" si="3">F8-F9+F15</f>
        <v>24.03</v>
      </c>
      <c r="G16" s="46">
        <f t="shared" si="3"/>
        <v>0</v>
      </c>
      <c r="H16" s="36"/>
    </row>
  </sheetData>
  <mergeCells count="10">
    <mergeCell ref="F6:F7"/>
    <mergeCell ref="G6:G7"/>
    <mergeCell ref="A2:H2"/>
    <mergeCell ref="A3:H3"/>
    <mergeCell ref="A5:A7"/>
    <mergeCell ref="B5:B7"/>
    <mergeCell ref="H5:H7"/>
    <mergeCell ref="C6:C7"/>
    <mergeCell ref="C5:E5"/>
    <mergeCell ref="D6:E6"/>
  </mergeCells>
  <pageMargins left="0" right="0" top="0" bottom="0" header="0.31496062992126" footer="0.31496062992126"/>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Zeros="0" topLeftCell="A4" zoomScale="70" zoomScaleNormal="70" workbookViewId="0">
      <selection activeCell="F8" sqref="F8"/>
    </sheetView>
  </sheetViews>
  <sheetFormatPr defaultRowHeight="15" x14ac:dyDescent="0.25"/>
  <cols>
    <col min="1" max="1" width="6.7109375" style="24" bestFit="1" customWidth="1"/>
    <col min="2" max="2" width="51.28515625" customWidth="1"/>
    <col min="3" max="4" width="19.140625" style="24" customWidth="1"/>
    <col min="5" max="5" width="19.28515625" style="24" customWidth="1"/>
    <col min="6" max="6" width="23.5703125" style="24" customWidth="1"/>
    <col min="7" max="7" width="22.140625" style="24" customWidth="1"/>
    <col min="8" max="8" width="81.140625" customWidth="1"/>
  </cols>
  <sheetData>
    <row r="1" spans="1:11" ht="18.75" x14ac:dyDescent="0.25">
      <c r="A1" s="18"/>
      <c r="B1" s="1"/>
      <c r="C1" s="4"/>
      <c r="D1" s="4"/>
      <c r="E1" s="4"/>
      <c r="F1" s="22"/>
      <c r="G1" s="22"/>
      <c r="H1" s="1"/>
    </row>
    <row r="2" spans="1:11" ht="48.75" customHeight="1" x14ac:dyDescent="0.25">
      <c r="A2" s="125" t="s">
        <v>81</v>
      </c>
      <c r="B2" s="125"/>
      <c r="C2" s="125"/>
      <c r="D2" s="125"/>
      <c r="E2" s="125"/>
      <c r="F2" s="125"/>
      <c r="G2" s="125"/>
      <c r="H2" s="125"/>
      <c r="I2" s="26"/>
      <c r="J2" s="26"/>
      <c r="K2" s="26"/>
    </row>
    <row r="3" spans="1:11" ht="26.25" customHeight="1" x14ac:dyDescent="0.25">
      <c r="A3" s="132" t="s">
        <v>67</v>
      </c>
      <c r="B3" s="132"/>
      <c r="C3" s="132"/>
      <c r="D3" s="132"/>
      <c r="E3" s="132"/>
      <c r="F3" s="132"/>
      <c r="G3" s="132"/>
      <c r="H3" s="132"/>
      <c r="I3" s="27"/>
      <c r="J3" s="27"/>
      <c r="K3" s="27"/>
    </row>
    <row r="4" spans="1:11" ht="18.75" x14ac:dyDescent="0.25">
      <c r="A4" s="18"/>
      <c r="B4" s="1"/>
      <c r="C4" s="4"/>
      <c r="D4" s="4"/>
      <c r="E4" s="4"/>
      <c r="F4" s="22"/>
      <c r="G4" s="22"/>
      <c r="H4" s="1"/>
    </row>
    <row r="5" spans="1:11" ht="56.25" customHeight="1" x14ac:dyDescent="0.25">
      <c r="A5" s="133" t="s">
        <v>0</v>
      </c>
      <c r="B5" s="135" t="s">
        <v>4</v>
      </c>
      <c r="C5" s="137" t="s">
        <v>5</v>
      </c>
      <c r="D5" s="138"/>
      <c r="E5" s="139"/>
      <c r="F5" s="93" t="s">
        <v>19</v>
      </c>
      <c r="G5" s="12" t="s">
        <v>20</v>
      </c>
      <c r="H5" s="128" t="s">
        <v>22</v>
      </c>
    </row>
    <row r="6" spans="1:11" ht="18.75" customHeight="1" x14ac:dyDescent="0.25">
      <c r="A6" s="134"/>
      <c r="B6" s="136"/>
      <c r="C6" s="135" t="s">
        <v>44</v>
      </c>
      <c r="D6" s="163" t="s">
        <v>2</v>
      </c>
      <c r="E6" s="164"/>
      <c r="F6" s="157" t="s">
        <v>44</v>
      </c>
      <c r="G6" s="159" t="s">
        <v>44</v>
      </c>
      <c r="H6" s="129"/>
    </row>
    <row r="7" spans="1:11" ht="44.25" customHeight="1" x14ac:dyDescent="0.25">
      <c r="A7" s="161"/>
      <c r="B7" s="162"/>
      <c r="C7" s="162"/>
      <c r="D7" s="17" t="s">
        <v>90</v>
      </c>
      <c r="E7" s="17" t="s">
        <v>38</v>
      </c>
      <c r="F7" s="158"/>
      <c r="G7" s="160"/>
      <c r="H7" s="130"/>
    </row>
    <row r="8" spans="1:11" ht="64.5" customHeight="1" x14ac:dyDescent="0.25">
      <c r="A8" s="62">
        <v>1</v>
      </c>
      <c r="B8" s="7" t="s">
        <v>54</v>
      </c>
      <c r="C8" s="46">
        <v>533.11</v>
      </c>
      <c r="D8" s="46">
        <v>52.6</v>
      </c>
      <c r="E8" s="46">
        <f>C8-D8</f>
        <v>480.51</v>
      </c>
      <c r="F8" s="46">
        <v>97</v>
      </c>
      <c r="G8" s="48">
        <v>0</v>
      </c>
      <c r="H8" s="7" t="s">
        <v>70</v>
      </c>
    </row>
    <row r="9" spans="1:11" ht="29.25" customHeight="1" x14ac:dyDescent="0.25">
      <c r="A9" s="21">
        <v>2</v>
      </c>
      <c r="B9" s="57" t="s">
        <v>7</v>
      </c>
      <c r="C9" s="46">
        <f>C13</f>
        <v>0.56000000000000005</v>
      </c>
      <c r="D9" s="46">
        <f t="shared" ref="D9:E9" si="0">D13</f>
        <v>0.56000000000000005</v>
      </c>
      <c r="E9" s="46">
        <f t="shared" si="0"/>
        <v>0</v>
      </c>
      <c r="F9" s="48">
        <v>0</v>
      </c>
      <c r="G9" s="48">
        <v>0</v>
      </c>
      <c r="H9" s="36"/>
    </row>
    <row r="10" spans="1:11" ht="56.25" x14ac:dyDescent="0.25">
      <c r="A10" s="20" t="s">
        <v>8</v>
      </c>
      <c r="B10" s="28" t="s">
        <v>9</v>
      </c>
      <c r="C10" s="46"/>
      <c r="D10" s="46"/>
      <c r="E10" s="46"/>
      <c r="F10" s="46"/>
      <c r="G10" s="46"/>
      <c r="H10" s="32"/>
    </row>
    <row r="11" spans="1:11" ht="56.25" x14ac:dyDescent="0.25">
      <c r="A11" s="20" t="s">
        <v>11</v>
      </c>
      <c r="B11" s="28" t="s">
        <v>10</v>
      </c>
      <c r="C11" s="46"/>
      <c r="D11" s="46"/>
      <c r="E11" s="46"/>
      <c r="F11" s="46"/>
      <c r="G11" s="46"/>
      <c r="H11" s="32"/>
    </row>
    <row r="12" spans="1:11" ht="37.5" x14ac:dyDescent="0.25">
      <c r="A12" s="20" t="s">
        <v>16</v>
      </c>
      <c r="B12" s="28" t="s">
        <v>12</v>
      </c>
      <c r="C12" s="46"/>
      <c r="D12" s="46"/>
      <c r="E12" s="46"/>
      <c r="F12" s="46"/>
      <c r="G12" s="46"/>
      <c r="H12" s="32"/>
    </row>
    <row r="13" spans="1:11" ht="90.75" customHeight="1" x14ac:dyDescent="0.25">
      <c r="A13" s="20" t="s">
        <v>17</v>
      </c>
      <c r="B13" s="28" t="s">
        <v>13</v>
      </c>
      <c r="C13" s="85">
        <f>SUM(D13:E13)</f>
        <v>0.56000000000000005</v>
      </c>
      <c r="D13" s="47">
        <v>0.56000000000000005</v>
      </c>
      <c r="E13" s="85"/>
      <c r="F13" s="85"/>
      <c r="G13" s="47"/>
      <c r="H13" s="82" t="s">
        <v>91</v>
      </c>
    </row>
    <row r="14" spans="1:11" ht="37.5" x14ac:dyDescent="0.25">
      <c r="A14" s="20" t="s">
        <v>18</v>
      </c>
      <c r="B14" s="28" t="s">
        <v>14</v>
      </c>
      <c r="C14" s="46"/>
      <c r="D14" s="46"/>
      <c r="E14" s="46"/>
      <c r="F14" s="46"/>
      <c r="G14" s="46"/>
      <c r="H14" s="32"/>
    </row>
    <row r="15" spans="1:11" ht="75" x14ac:dyDescent="0.25">
      <c r="A15" s="21">
        <v>3</v>
      </c>
      <c r="B15" s="57" t="s">
        <v>15</v>
      </c>
      <c r="C15" s="48">
        <v>0</v>
      </c>
      <c r="D15" s="48"/>
      <c r="E15" s="48"/>
      <c r="F15" s="48">
        <v>0</v>
      </c>
      <c r="G15" s="48">
        <v>0</v>
      </c>
      <c r="H15" s="36"/>
    </row>
    <row r="16" spans="1:11" ht="37.5" x14ac:dyDescent="0.25">
      <c r="A16" s="21">
        <v>4</v>
      </c>
      <c r="B16" s="57" t="s">
        <v>45</v>
      </c>
      <c r="C16" s="46">
        <f>C8-C9+C15</f>
        <v>532.55000000000007</v>
      </c>
      <c r="D16" s="46">
        <f t="shared" ref="D16:E16" si="1">D8-D9+D15</f>
        <v>52.04</v>
      </c>
      <c r="E16" s="46">
        <f t="shared" si="1"/>
        <v>480.51</v>
      </c>
      <c r="F16" s="46">
        <f>F8-F9+F15</f>
        <v>97</v>
      </c>
      <c r="G16" s="46">
        <f>G8-G9+G15</f>
        <v>0</v>
      </c>
      <c r="H16" s="36"/>
    </row>
  </sheetData>
  <mergeCells count="10">
    <mergeCell ref="G6:G7"/>
    <mergeCell ref="A2:H2"/>
    <mergeCell ref="A3:H3"/>
    <mergeCell ref="A5:A7"/>
    <mergeCell ref="B5:B7"/>
    <mergeCell ref="H5:H7"/>
    <mergeCell ref="C6:C7"/>
    <mergeCell ref="F6:F7"/>
    <mergeCell ref="C5:E5"/>
    <mergeCell ref="D6:E6"/>
  </mergeCells>
  <pageMargins left="0.118110236220472" right="0.118110236220472" top="0.15748031496063" bottom="0.15748031496063" header="0.31496062992126" footer="0.31496062992126"/>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Zeros="0" zoomScale="70" zoomScaleNormal="70" workbookViewId="0">
      <selection sqref="A1:I1"/>
    </sheetView>
  </sheetViews>
  <sheetFormatPr defaultColWidth="9.140625" defaultRowHeight="18.75" x14ac:dyDescent="0.3"/>
  <cols>
    <col min="1" max="1" width="6.7109375" style="44" bestFit="1" customWidth="1"/>
    <col min="2" max="2" width="54" style="29" customWidth="1"/>
    <col min="3" max="3" width="17.5703125" style="49" customWidth="1"/>
    <col min="4" max="4" width="16.28515625" style="49" customWidth="1"/>
    <col min="5" max="5" width="15.7109375" style="49" customWidth="1"/>
    <col min="6" max="6" width="14.7109375" style="49" customWidth="1"/>
    <col min="7" max="7" width="21" style="49" customWidth="1"/>
    <col min="8" max="8" width="20.7109375" style="49" customWidth="1"/>
    <col min="9" max="9" width="81" style="29" customWidth="1"/>
    <col min="10" max="10" width="13.28515625" style="29" customWidth="1"/>
    <col min="11" max="16384" width="9.140625" style="29"/>
  </cols>
  <sheetData>
    <row r="1" spans="1:13" customFormat="1" ht="48.75" customHeight="1" x14ac:dyDescent="0.25">
      <c r="A1" s="125" t="s">
        <v>71</v>
      </c>
      <c r="B1" s="125"/>
      <c r="C1" s="125"/>
      <c r="D1" s="125"/>
      <c r="E1" s="125"/>
      <c r="F1" s="125"/>
      <c r="G1" s="125"/>
      <c r="H1" s="125"/>
      <c r="I1" s="125"/>
      <c r="J1" s="26"/>
      <c r="K1" s="26"/>
      <c r="L1" s="26"/>
      <c r="M1" s="26"/>
    </row>
    <row r="2" spans="1:13" customFormat="1" ht="27.75" customHeight="1" x14ac:dyDescent="0.25">
      <c r="A2" s="132" t="s">
        <v>72</v>
      </c>
      <c r="B2" s="132"/>
      <c r="C2" s="132"/>
      <c r="D2" s="132"/>
      <c r="E2" s="132"/>
      <c r="F2" s="132"/>
      <c r="G2" s="132"/>
      <c r="H2" s="132"/>
      <c r="I2" s="132"/>
      <c r="J2" s="27"/>
      <c r="K2" s="27"/>
      <c r="L2" s="27"/>
      <c r="M2" s="27"/>
    </row>
    <row r="3" spans="1:13" x14ac:dyDescent="0.3">
      <c r="A3" s="18"/>
      <c r="B3" s="30"/>
      <c r="C3" s="18"/>
      <c r="D3" s="18"/>
      <c r="E3" s="18"/>
      <c r="F3" s="18"/>
      <c r="G3" s="18"/>
      <c r="H3" s="18"/>
      <c r="I3" s="30"/>
    </row>
    <row r="4" spans="1:13" ht="57" customHeight="1" x14ac:dyDescent="0.3">
      <c r="A4" s="142" t="s">
        <v>0</v>
      </c>
      <c r="B4" s="145" t="s">
        <v>4</v>
      </c>
      <c r="C4" s="165" t="s">
        <v>5</v>
      </c>
      <c r="D4" s="149"/>
      <c r="E4" s="149"/>
      <c r="F4" s="150"/>
      <c r="G4" s="37" t="s">
        <v>19</v>
      </c>
      <c r="H4" s="37" t="s">
        <v>39</v>
      </c>
      <c r="I4" s="128" t="s">
        <v>22</v>
      </c>
    </row>
    <row r="5" spans="1:13" ht="23.25" customHeight="1" x14ac:dyDescent="0.3">
      <c r="A5" s="143"/>
      <c r="B5" s="146"/>
      <c r="C5" s="145" t="s">
        <v>37</v>
      </c>
      <c r="D5" s="166" t="s">
        <v>2</v>
      </c>
      <c r="E5" s="166"/>
      <c r="F5" s="166"/>
      <c r="G5" s="145" t="s">
        <v>37</v>
      </c>
      <c r="H5" s="145" t="s">
        <v>37</v>
      </c>
      <c r="I5" s="129"/>
    </row>
    <row r="6" spans="1:13" ht="45.75" customHeight="1" x14ac:dyDescent="0.3">
      <c r="A6" s="144"/>
      <c r="B6" s="147"/>
      <c r="C6" s="147"/>
      <c r="D6" s="95" t="s">
        <v>92</v>
      </c>
      <c r="E6" s="95" t="s">
        <v>93</v>
      </c>
      <c r="F6" s="95" t="s">
        <v>43</v>
      </c>
      <c r="G6" s="147"/>
      <c r="H6" s="147"/>
      <c r="I6" s="130"/>
    </row>
    <row r="7" spans="1:13" ht="70.5" customHeight="1" x14ac:dyDescent="0.3">
      <c r="A7" s="61">
        <v>1</v>
      </c>
      <c r="B7" s="86" t="s">
        <v>53</v>
      </c>
      <c r="C7" s="61">
        <f>388.55+0.64</f>
        <v>389.19</v>
      </c>
      <c r="D7" s="116">
        <v>73.12</v>
      </c>
      <c r="E7" s="116">
        <v>77.06</v>
      </c>
      <c r="F7" s="116">
        <f>C7-D7-E7</f>
        <v>239.01</v>
      </c>
      <c r="G7" s="50">
        <v>22.14</v>
      </c>
      <c r="H7" s="61">
        <v>0</v>
      </c>
      <c r="I7" s="7" t="s">
        <v>73</v>
      </c>
    </row>
    <row r="8" spans="1:13" s="51" customFormat="1" ht="26.25" customHeight="1" x14ac:dyDescent="0.3">
      <c r="A8" s="61">
        <v>2</v>
      </c>
      <c r="B8" s="87" t="s">
        <v>7</v>
      </c>
      <c r="C8" s="61">
        <f>C12</f>
        <v>2.74</v>
      </c>
      <c r="D8" s="116">
        <f t="shared" ref="D8:F8" si="0">D12</f>
        <v>2.56</v>
      </c>
      <c r="E8" s="116">
        <f t="shared" si="0"/>
        <v>0.18</v>
      </c>
      <c r="F8" s="116">
        <f t="shared" si="0"/>
        <v>0</v>
      </c>
      <c r="G8" s="61">
        <v>0</v>
      </c>
      <c r="H8" s="61">
        <v>0</v>
      </c>
      <c r="I8" s="13"/>
    </row>
    <row r="9" spans="1:13" ht="69" customHeight="1" x14ac:dyDescent="0.3">
      <c r="A9" s="34" t="s">
        <v>8</v>
      </c>
      <c r="B9" s="82" t="s">
        <v>9</v>
      </c>
      <c r="C9" s="34"/>
      <c r="D9" s="34"/>
      <c r="E9" s="34"/>
      <c r="F9" s="34"/>
      <c r="G9" s="34"/>
      <c r="H9" s="34"/>
      <c r="I9" s="38"/>
    </row>
    <row r="10" spans="1:13" ht="66" customHeight="1" x14ac:dyDescent="0.3">
      <c r="A10" s="34" t="s">
        <v>11</v>
      </c>
      <c r="B10" s="82" t="s">
        <v>10</v>
      </c>
      <c r="C10" s="34"/>
      <c r="D10" s="34"/>
      <c r="E10" s="34"/>
      <c r="F10" s="34"/>
      <c r="G10" s="34"/>
      <c r="H10" s="34"/>
      <c r="I10" s="38"/>
    </row>
    <row r="11" spans="1:13" ht="37.5" x14ac:dyDescent="0.3">
      <c r="A11" s="34" t="s">
        <v>16</v>
      </c>
      <c r="B11" s="82" t="s">
        <v>12</v>
      </c>
      <c r="C11" s="34"/>
      <c r="D11" s="34"/>
      <c r="E11" s="34"/>
      <c r="F11" s="34"/>
      <c r="G11" s="34"/>
      <c r="H11" s="34"/>
      <c r="I11" s="38"/>
    </row>
    <row r="12" spans="1:13" ht="172.5" customHeight="1" x14ac:dyDescent="0.3">
      <c r="A12" s="34" t="s">
        <v>17</v>
      </c>
      <c r="B12" s="82" t="s">
        <v>40</v>
      </c>
      <c r="C12" s="34">
        <f>SUM(D12:F12)</f>
        <v>2.74</v>
      </c>
      <c r="D12" s="34">
        <v>2.56</v>
      </c>
      <c r="E12" s="34">
        <v>0.18</v>
      </c>
      <c r="F12" s="34"/>
      <c r="G12" s="34"/>
      <c r="H12" s="34"/>
      <c r="I12" s="83" t="s">
        <v>94</v>
      </c>
    </row>
    <row r="13" spans="1:13" ht="45" customHeight="1" x14ac:dyDescent="0.3">
      <c r="A13" s="34" t="s">
        <v>18</v>
      </c>
      <c r="B13" s="82" t="s">
        <v>14</v>
      </c>
      <c r="C13" s="34"/>
      <c r="D13" s="34"/>
      <c r="E13" s="34"/>
      <c r="F13" s="34"/>
      <c r="G13" s="34"/>
      <c r="H13" s="34"/>
      <c r="I13" s="38"/>
    </row>
    <row r="14" spans="1:13" ht="79.5" customHeight="1" x14ac:dyDescent="0.3">
      <c r="A14" s="61">
        <v>3</v>
      </c>
      <c r="B14" s="86" t="s">
        <v>41</v>
      </c>
      <c r="C14" s="61">
        <v>0</v>
      </c>
      <c r="D14" s="116"/>
      <c r="E14" s="116"/>
      <c r="F14" s="116"/>
      <c r="G14" s="61">
        <v>0</v>
      </c>
      <c r="H14" s="61">
        <v>0</v>
      </c>
      <c r="I14" s="13"/>
    </row>
    <row r="15" spans="1:13" ht="52.5" customHeight="1" x14ac:dyDescent="0.3">
      <c r="A15" s="61">
        <v>4</v>
      </c>
      <c r="B15" s="86" t="s">
        <v>46</v>
      </c>
      <c r="C15" s="61">
        <f>C7-C8+C14</f>
        <v>386.45</v>
      </c>
      <c r="D15" s="116">
        <f t="shared" ref="D15:F15" si="1">D7-D8+D14</f>
        <v>70.56</v>
      </c>
      <c r="E15" s="116">
        <f t="shared" si="1"/>
        <v>76.88</v>
      </c>
      <c r="F15" s="116">
        <f t="shared" si="1"/>
        <v>239.01</v>
      </c>
      <c r="G15" s="94">
        <f t="shared" ref="G15:H15" si="2">G7-G8+G14</f>
        <v>22.14</v>
      </c>
      <c r="H15" s="94">
        <f t="shared" si="2"/>
        <v>0</v>
      </c>
      <c r="I15" s="13"/>
    </row>
  </sheetData>
  <mergeCells count="10">
    <mergeCell ref="A1:I1"/>
    <mergeCell ref="A2:I2"/>
    <mergeCell ref="I4:I6"/>
    <mergeCell ref="C5:C6"/>
    <mergeCell ref="G5:G6"/>
    <mergeCell ref="H5:H6"/>
    <mergeCell ref="A4:A6"/>
    <mergeCell ref="B4:B6"/>
    <mergeCell ref="C4:F4"/>
    <mergeCell ref="D5:F5"/>
  </mergeCells>
  <pageMargins left="0" right="0" top="3.9370078740157501E-2" bottom="3.9370078740157501E-2" header="0.31496062992126" footer="0.31496062992126"/>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Zeros="0" zoomScale="70" zoomScaleNormal="70" workbookViewId="0">
      <selection activeCell="B7" sqref="B7"/>
    </sheetView>
  </sheetViews>
  <sheetFormatPr defaultRowHeight="15" x14ac:dyDescent="0.25"/>
  <cols>
    <col min="1" max="1" width="6.7109375" style="24" bestFit="1" customWidth="1"/>
    <col min="2" max="2" width="61.5703125" customWidth="1"/>
    <col min="3" max="3" width="19.85546875" customWidth="1"/>
    <col min="4" max="4" width="21.85546875" customWidth="1"/>
    <col min="5" max="5" width="24.140625" customWidth="1"/>
    <col min="6" max="6" width="102.42578125" customWidth="1"/>
  </cols>
  <sheetData>
    <row r="1" spans="1:7" ht="57" customHeight="1" x14ac:dyDescent="0.25">
      <c r="A1" s="125" t="s">
        <v>74</v>
      </c>
      <c r="B1" s="125"/>
      <c r="C1" s="125"/>
      <c r="D1" s="125"/>
      <c r="E1" s="125"/>
      <c r="F1" s="125"/>
      <c r="G1" s="26"/>
    </row>
    <row r="2" spans="1:7" ht="18.75" customHeight="1" x14ac:dyDescent="0.25">
      <c r="A2" s="132" t="s">
        <v>75</v>
      </c>
      <c r="B2" s="132"/>
      <c r="C2" s="132"/>
      <c r="D2" s="132"/>
      <c r="E2" s="132"/>
      <c r="F2" s="132"/>
      <c r="G2" s="132"/>
    </row>
    <row r="3" spans="1:7" ht="18.75" x14ac:dyDescent="0.25">
      <c r="A3" s="18"/>
      <c r="B3" s="1"/>
      <c r="C3" s="4"/>
      <c r="D3" s="3"/>
      <c r="E3" s="3"/>
      <c r="F3" s="1"/>
    </row>
    <row r="4" spans="1:7" ht="50.25" customHeight="1" x14ac:dyDescent="0.25">
      <c r="A4" s="127" t="s">
        <v>0</v>
      </c>
      <c r="B4" s="122" t="s">
        <v>4</v>
      </c>
      <c r="C4" s="92" t="s">
        <v>5</v>
      </c>
      <c r="D4" s="91" t="s">
        <v>19</v>
      </c>
      <c r="E4" s="91" t="s">
        <v>20</v>
      </c>
      <c r="F4" s="167" t="s">
        <v>22</v>
      </c>
    </row>
    <row r="5" spans="1:7" ht="17.25" customHeight="1" x14ac:dyDescent="0.25">
      <c r="A5" s="127"/>
      <c r="B5" s="122"/>
      <c r="C5" s="122" t="s">
        <v>37</v>
      </c>
      <c r="D5" s="122" t="s">
        <v>37</v>
      </c>
      <c r="E5" s="122" t="s">
        <v>37</v>
      </c>
      <c r="F5" s="167"/>
    </row>
    <row r="6" spans="1:7" ht="7.5" customHeight="1" x14ac:dyDescent="0.25">
      <c r="A6" s="127"/>
      <c r="B6" s="122"/>
      <c r="C6" s="122"/>
      <c r="D6" s="122"/>
      <c r="E6" s="122"/>
      <c r="F6" s="167"/>
    </row>
    <row r="7" spans="1:7" ht="49.5" customHeight="1" x14ac:dyDescent="0.25">
      <c r="A7" s="94">
        <v>1</v>
      </c>
      <c r="B7" s="7" t="s">
        <v>54</v>
      </c>
      <c r="C7" s="46">
        <v>82.06</v>
      </c>
      <c r="D7" s="46">
        <v>41.78</v>
      </c>
      <c r="E7" s="48">
        <v>0</v>
      </c>
      <c r="F7" s="7" t="s">
        <v>76</v>
      </c>
    </row>
    <row r="8" spans="1:7" ht="24" customHeight="1" x14ac:dyDescent="0.25">
      <c r="A8" s="56">
        <v>2</v>
      </c>
      <c r="B8" s="57" t="s">
        <v>7</v>
      </c>
      <c r="C8" s="48">
        <v>0</v>
      </c>
      <c r="D8" s="48">
        <v>0</v>
      </c>
      <c r="E8" s="48">
        <v>0</v>
      </c>
      <c r="F8" s="36"/>
    </row>
    <row r="9" spans="1:7" ht="64.5" customHeight="1" x14ac:dyDescent="0.25">
      <c r="A9" s="53" t="s">
        <v>8</v>
      </c>
      <c r="B9" s="28" t="s">
        <v>9</v>
      </c>
      <c r="C9" s="46"/>
      <c r="D9" s="46"/>
      <c r="E9" s="46"/>
      <c r="F9" s="32"/>
    </row>
    <row r="10" spans="1:7" ht="61.5" customHeight="1" x14ac:dyDescent="0.25">
      <c r="A10" s="53" t="s">
        <v>11</v>
      </c>
      <c r="B10" s="28" t="s">
        <v>10</v>
      </c>
      <c r="C10" s="46"/>
      <c r="D10" s="46"/>
      <c r="E10" s="46"/>
      <c r="F10" s="32"/>
    </row>
    <row r="11" spans="1:7" ht="44.25" customHeight="1" x14ac:dyDescent="0.25">
      <c r="A11" s="53" t="s">
        <v>16</v>
      </c>
      <c r="B11" s="28" t="s">
        <v>12</v>
      </c>
      <c r="C11" s="46"/>
      <c r="D11" s="46"/>
      <c r="E11" s="46"/>
      <c r="F11" s="32"/>
    </row>
    <row r="12" spans="1:7" ht="48" customHeight="1" x14ac:dyDescent="0.25">
      <c r="A12" s="53" t="s">
        <v>17</v>
      </c>
      <c r="B12" s="28" t="s">
        <v>13</v>
      </c>
      <c r="C12" s="47"/>
      <c r="D12" s="47"/>
      <c r="E12" s="47"/>
      <c r="F12" s="82"/>
    </row>
    <row r="13" spans="1:7" ht="54.75" customHeight="1" x14ac:dyDescent="0.25">
      <c r="A13" s="53" t="s">
        <v>18</v>
      </c>
      <c r="B13" s="28" t="s">
        <v>14</v>
      </c>
      <c r="C13" s="46"/>
      <c r="D13" s="46"/>
      <c r="E13" s="46"/>
      <c r="F13" s="32"/>
    </row>
    <row r="14" spans="1:7" ht="75" x14ac:dyDescent="0.25">
      <c r="A14" s="56">
        <v>3</v>
      </c>
      <c r="B14" s="57" t="s">
        <v>15</v>
      </c>
      <c r="C14" s="48">
        <v>0</v>
      </c>
      <c r="D14" s="48">
        <v>0</v>
      </c>
      <c r="E14" s="48">
        <v>0</v>
      </c>
      <c r="F14" s="36"/>
    </row>
    <row r="15" spans="1:7" ht="37.5" x14ac:dyDescent="0.25">
      <c r="A15" s="56">
        <v>4</v>
      </c>
      <c r="B15" s="57" t="s">
        <v>45</v>
      </c>
      <c r="C15" s="46">
        <f>C7-C8+C14</f>
        <v>82.06</v>
      </c>
      <c r="D15" s="46">
        <f t="shared" ref="D15:E15" si="0">D7-D8+D14</f>
        <v>41.78</v>
      </c>
      <c r="E15" s="46">
        <f t="shared" si="0"/>
        <v>0</v>
      </c>
      <c r="F15" s="36"/>
    </row>
    <row r="19" spans="3:3" x14ac:dyDescent="0.25">
      <c r="C19" s="52"/>
    </row>
  </sheetData>
  <mergeCells count="8">
    <mergeCell ref="D5:D6"/>
    <mergeCell ref="E5:E6"/>
    <mergeCell ref="A2:G2"/>
    <mergeCell ref="A1:F1"/>
    <mergeCell ref="A4:A6"/>
    <mergeCell ref="B4:B6"/>
    <mergeCell ref="F4:F6"/>
    <mergeCell ref="C5:C6"/>
  </mergeCells>
  <pageMargins left="0" right="0" top="3.937007874015748E-2" bottom="3.937007874015748E-2"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BANG 1 (TOAN TINH)</vt:lpstr>
      <vt:lpstr>BANG 2 (LE THUY)</vt:lpstr>
      <vt:lpstr>BANG 2(QUANG NINH)</vt:lpstr>
      <vt:lpstr>BANG 2 (DONG HOI)</vt:lpstr>
      <vt:lpstr>BANG 2 (BO TRACH)</vt:lpstr>
      <vt:lpstr>BANG 2 (BA DON)</vt:lpstr>
      <vt:lpstr>BANG 2 (QUANG TRACH)</vt:lpstr>
      <vt:lpstr>BANG 2 (TUYEN HOA)</vt:lpstr>
      <vt:lpstr>BANG 2 (MINH HOA)</vt:lpstr>
      <vt:lpstr>'BANG 1 (TOAN TINH)'!Print_Area</vt:lpstr>
      <vt:lpstr>'BANG 2 (DONG HOI)'!Print_Area</vt:lpstr>
      <vt:lpstr>'BANG 1 (TOAN TINH)'!Print_Titles</vt:lpstr>
      <vt:lpstr>'BANG 2 (DONG HOI)'!Print_Titles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2023-07-07T03:58:08Z</cp:lastPrinted>
  <dcterms:created xsi:type="dcterms:W3CDTF">2015-06-05T18:19:34Z</dcterms:created>
  <dcterms:modified xsi:type="dcterms:W3CDTF">2023-07-07T04:01:14Z</dcterms:modified>
</cp:coreProperties>
</file>