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wbKeHoach" defaultThemeVersion="164011"/>
  <mc:AlternateContent xmlns:mc="http://schemas.openxmlformats.org/markup-compatibility/2006">
    <mc:Choice Requires="x15">
      <x15ac:absPath xmlns:x15ac="http://schemas.microsoft.com/office/spreadsheetml/2010/11/ac" url="D:\NĂM 2022\ĐẤT ĐAI - QUÝ 3 (TỪ 4) - Copy\NGHỊ QUYẾT DẤT ĐAI\"/>
    </mc:Choice>
  </mc:AlternateContent>
  <bookViews>
    <workbookView xWindow="0" yWindow="0" windowWidth="28800" windowHeight="13605" tabRatio="907" firstSheet="2" activeTab="4"/>
  </bookViews>
  <sheets>
    <sheet name="foxz" sheetId="26" state="veryHidden" r:id="rId1"/>
    <sheet name="BANG 1 (TOAN TINH)" sheetId="18" r:id="rId2"/>
    <sheet name="BANG 2 (LE THUY)" sheetId="20" r:id="rId3"/>
    <sheet name="BANG 2(QUANG NINH)" sheetId="19" r:id="rId4"/>
    <sheet name="BANG 2 (DONG HOI)" sheetId="17" r:id="rId5"/>
    <sheet name="BANG 2 (BO TRACH)" sheetId="21" r:id="rId6"/>
    <sheet name="BANG 2 (BA DON)" sheetId="22" r:id="rId7"/>
    <sheet name="BANG 2 (QUANG TRACH)" sheetId="23" r:id="rId8"/>
    <sheet name="BANG 2 (TUYEN HOA)" sheetId="24" r:id="rId9"/>
    <sheet name="BANG 2 (MINH HOA)" sheetId="25" r:id="rId10"/>
  </sheets>
  <definedNames>
    <definedName name="_xlnm.Print_Area" localSheetId="1">'BANG 1 (TOAN TINH)'!$A$1:$V$19</definedName>
    <definedName name="_xlnm.Print_Area" localSheetId="4">'BANG 2 (DONG HOI)'!$A$1:$L$16</definedName>
    <definedName name="_xlnm.Print_Titles" localSheetId="1">'BANG 1 (TOAN TINH)'!$5:$6</definedName>
    <definedName name="_xlnm.Print_Titles" localSheetId="4">'BANG 2 (DONG HOI)'!$5:$6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9" i="17" l="1"/>
  <c r="G9" i="17"/>
  <c r="H9" i="17"/>
  <c r="E13" i="17"/>
  <c r="E9" i="17" s="1"/>
  <c r="D13" i="17"/>
  <c r="I7" i="19" l="1"/>
  <c r="H7" i="23" l="1"/>
  <c r="H15" i="19" l="1"/>
  <c r="G15" i="19"/>
  <c r="G12" i="19"/>
  <c r="F12" i="23" l="1"/>
  <c r="F8" i="23" s="1"/>
  <c r="E8" i="23"/>
  <c r="D8" i="23"/>
  <c r="G12" i="23"/>
  <c r="G8" i="23" s="1"/>
  <c r="G15" i="23" s="1"/>
  <c r="C8" i="21" l="1"/>
  <c r="I16" i="21"/>
  <c r="E15" i="24" l="1"/>
  <c r="E15" i="23"/>
  <c r="T11" i="18" l="1"/>
  <c r="S11" i="18"/>
  <c r="R11" i="18"/>
  <c r="Q11" i="18"/>
  <c r="P11" i="18"/>
  <c r="O11" i="18"/>
  <c r="K11" i="18"/>
  <c r="D15" i="25"/>
  <c r="C15" i="25"/>
  <c r="F15" i="24" l="1"/>
  <c r="G15" i="24"/>
  <c r="C7" i="24"/>
  <c r="J11" i="18" s="1"/>
  <c r="D8" i="24"/>
  <c r="C8" i="24" s="1"/>
  <c r="J16" i="18" s="1"/>
  <c r="D15" i="24" l="1"/>
  <c r="C15" i="24" s="1"/>
  <c r="C12" i="24"/>
  <c r="C12" i="23"/>
  <c r="C8" i="23"/>
  <c r="I16" i="18" s="1"/>
  <c r="F15" i="23"/>
  <c r="H15" i="23"/>
  <c r="I15" i="23"/>
  <c r="J15" i="23"/>
  <c r="C7" i="23"/>
  <c r="I11" i="18" s="1"/>
  <c r="D15" i="23"/>
  <c r="C15" i="23" l="1"/>
  <c r="C8" i="22"/>
  <c r="H11" i="18" s="1"/>
  <c r="C13" i="22"/>
  <c r="E9" i="22"/>
  <c r="D9" i="22"/>
  <c r="C9" i="22" l="1"/>
  <c r="H16" i="18" s="1"/>
  <c r="G16" i="22"/>
  <c r="E16" i="22"/>
  <c r="D16" i="22" l="1"/>
  <c r="F16" i="22"/>
  <c r="C16" i="22" l="1"/>
  <c r="E16" i="21" l="1"/>
  <c r="F16" i="21"/>
  <c r="G16" i="21"/>
  <c r="H16" i="21"/>
  <c r="J16" i="21"/>
  <c r="C13" i="21"/>
  <c r="G16" i="18" s="1"/>
  <c r="G11" i="18"/>
  <c r="L9" i="21"/>
  <c r="K9" i="21"/>
  <c r="C9" i="21"/>
  <c r="M15" i="19" l="1"/>
  <c r="N15" i="19"/>
  <c r="J10" i="19"/>
  <c r="J7" i="19"/>
  <c r="N11" i="18" s="1"/>
  <c r="L8" i="19"/>
  <c r="L15" i="19" s="1"/>
  <c r="C12" i="19"/>
  <c r="F8" i="19"/>
  <c r="F15" i="19" s="1"/>
  <c r="K8" i="19"/>
  <c r="K15" i="19" s="1"/>
  <c r="E8" i="19"/>
  <c r="D8" i="19"/>
  <c r="D15" i="19" s="1"/>
  <c r="J15" i="19" l="1"/>
  <c r="K16" i="21"/>
  <c r="J8" i="19"/>
  <c r="N14" i="18" s="1"/>
  <c r="C8" i="19"/>
  <c r="E16" i="18" s="1"/>
  <c r="E15" i="19"/>
  <c r="D16" i="21" l="1"/>
  <c r="C16" i="21" s="1"/>
  <c r="C13" i="17"/>
  <c r="C8" i="17"/>
  <c r="F11" i="18" s="1"/>
  <c r="H16" i="17"/>
  <c r="K8" i="20"/>
  <c r="M11" i="18" s="1"/>
  <c r="M9" i="20"/>
  <c r="M16" i="20" s="1"/>
  <c r="J16" i="20"/>
  <c r="L9" i="20"/>
  <c r="N16" i="20"/>
  <c r="K13" i="20"/>
  <c r="C8" i="20"/>
  <c r="D11" i="18" s="1"/>
  <c r="C13" i="20"/>
  <c r="D9" i="20"/>
  <c r="D16" i="20" s="1"/>
  <c r="G9" i="20"/>
  <c r="G16" i="20" s="1"/>
  <c r="I9" i="20"/>
  <c r="I16" i="20" s="1"/>
  <c r="E9" i="20"/>
  <c r="E16" i="20" s="1"/>
  <c r="F9" i="20"/>
  <c r="F16" i="20" s="1"/>
  <c r="H9" i="20"/>
  <c r="H16" i="20" s="1"/>
  <c r="C16" i="20" l="1"/>
  <c r="K9" i="20"/>
  <c r="C9" i="20"/>
  <c r="D16" i="18" s="1"/>
  <c r="K16" i="20" l="1"/>
  <c r="M16" i="18"/>
  <c r="L16" i="18" s="1"/>
  <c r="L14" i="18"/>
  <c r="N12" i="18"/>
  <c r="E12" i="18"/>
  <c r="G12" i="18"/>
  <c r="H12" i="18"/>
  <c r="I12" i="18"/>
  <c r="J12" i="18"/>
  <c r="D12" i="18"/>
  <c r="N8" i="18"/>
  <c r="O8" i="18"/>
  <c r="O19" i="18" s="1"/>
  <c r="P8" i="18"/>
  <c r="Q8" i="18"/>
  <c r="R8" i="18"/>
  <c r="R19" i="18" s="1"/>
  <c r="S8" i="18"/>
  <c r="T8" i="18"/>
  <c r="M8" i="18"/>
  <c r="F8" i="18"/>
  <c r="G8" i="18"/>
  <c r="H8" i="18"/>
  <c r="I8" i="18"/>
  <c r="J8" i="18"/>
  <c r="K8" i="18"/>
  <c r="K19" i="18" s="1"/>
  <c r="D8" i="18"/>
  <c r="L11" i="18"/>
  <c r="M12" i="18" l="1"/>
  <c r="M19" i="18"/>
  <c r="H19" i="18"/>
  <c r="I19" i="18"/>
  <c r="T19" i="18"/>
  <c r="S19" i="18"/>
  <c r="J19" i="18"/>
  <c r="Q19" i="18"/>
  <c r="P19" i="18"/>
  <c r="L12" i="18"/>
  <c r="N19" i="18"/>
  <c r="L8" i="18"/>
  <c r="G19" i="18"/>
  <c r="D19" i="18"/>
  <c r="F16" i="17"/>
  <c r="G16" i="17"/>
  <c r="I16" i="17"/>
  <c r="J16" i="17"/>
  <c r="E16" i="17"/>
  <c r="L19" i="18" l="1"/>
  <c r="D9" i="17"/>
  <c r="D16" i="17" l="1"/>
  <c r="C16" i="17" s="1"/>
  <c r="C9" i="17"/>
  <c r="F16" i="18" s="1"/>
  <c r="C16" i="18" l="1"/>
  <c r="F12" i="18"/>
  <c r="C12" i="18" l="1"/>
  <c r="F19" i="18"/>
  <c r="I15" i="19" l="1"/>
  <c r="C15" i="19"/>
  <c r="C7" i="19"/>
  <c r="E11" i="18" s="1"/>
  <c r="E8" i="18" s="1"/>
  <c r="C8" i="18" l="1"/>
  <c r="E19" i="18"/>
  <c r="C19" i="18" s="1"/>
  <c r="C11" i="18"/>
</calcChain>
</file>

<file path=xl/sharedStrings.xml><?xml version="1.0" encoding="utf-8"?>
<sst xmlns="http://schemas.openxmlformats.org/spreadsheetml/2006/main" count="317" uniqueCount="111">
  <si>
    <t>STT</t>
  </si>
  <si>
    <t>1.1</t>
  </si>
  <si>
    <t>Trong đó</t>
  </si>
  <si>
    <t>Huyện Lệ Thủy</t>
  </si>
  <si>
    <t>Hạng mục</t>
  </si>
  <si>
    <t>Đất trồng lúa (ha)</t>
  </si>
  <si>
    <t>Chỉ tiêu đã được phê duyệt</t>
  </si>
  <si>
    <t>Kết quả thực hiện</t>
  </si>
  <si>
    <t>2.1</t>
  </si>
  <si>
    <t>Diện tích chuyển mục đích sử dụng đất trong các dự án đã được Quốc hội chấp thuận chủ trương đầu tư</t>
  </si>
  <si>
    <t>Diện tích chuyển mục đích sử dụng đất trong các dự án đã được Thủ tướng Chính phủ chấp thuận chủ trương đầu tư</t>
  </si>
  <si>
    <t>2.2</t>
  </si>
  <si>
    <t>Diện tích đã được Thủ tướng Chính phủ chấp thuận chuyển mục đích sử dụng đất</t>
  </si>
  <si>
    <t>Diện tích đã được Hội đồng nhân dân tỉnh chấp thuận chuyển mục đích sử dụng đất</t>
  </si>
  <si>
    <t>Diện tích đã chuyển mục đích sử dụng đất trong các trường hợp còn lại</t>
  </si>
  <si>
    <t>Diện tích đất đã được Thủ tướng Chính phủ, Hội đồng nhân dân cấp tỉnh cho phép chuyển mục đích sử dụng đất nhưng sau 03 năm không thực hiện</t>
  </si>
  <si>
    <t>2.3</t>
  </si>
  <si>
    <t>2.4</t>
  </si>
  <si>
    <t>2.5</t>
  </si>
  <si>
    <t>Đất rừng phòng hộ (ha)</t>
  </si>
  <si>
    <t>Đất rừng đặc dụng (ha)</t>
  </si>
  <si>
    <t>Diện tích đất còn lại chưa chuyển mục đích sử dụng đất
(4 = 1 - 2 + 3)</t>
  </si>
  <si>
    <r>
      <t xml:space="preserve">Ghi chú
</t>
    </r>
    <r>
      <rPr>
        <sz val="14"/>
        <rFont val="Times New Roman"/>
        <family val="1"/>
      </rPr>
      <t>(Ghi số, thời gian, thẩm quyền, trích yếu văn bản)</t>
    </r>
  </si>
  <si>
    <t>Toàn tỉnh</t>
  </si>
  <si>
    <t>Huyện Quảng Ninh</t>
  </si>
  <si>
    <t>Huyện Quảng Trạch</t>
  </si>
  <si>
    <t>1.2</t>
  </si>
  <si>
    <t>Chỉ tiêu đã được phê duyệt theo quy hoạch, kế hoạch sử dụng đất cấp tỉnh</t>
  </si>
  <si>
    <t>Chỉ tiêu điều chỉnh do đã được thay đổi địa điểm và số lượng dự án trong cùng một loại đất nhưng không làm thay đổi về chỉ tiêu và khu vực sử dụng đất theo chức năng sử dụng trong quy hoạch sử dụng đất cấp tỉnh đã được phê duyệt</t>
  </si>
  <si>
    <t>Thị xã Ba Đồn</t>
  </si>
  <si>
    <t>Toàn thành phố</t>
  </si>
  <si>
    <t>Thành phố Đồng Hới</t>
  </si>
  <si>
    <t>Huyện Bố Trạch</t>
  </si>
  <si>
    <t>Huyện Tuyên Hóa</t>
  </si>
  <si>
    <t>Huyện Minh Hóa</t>
  </si>
  <si>
    <t>Chỉ tiêu đã được phê duyệt theo quy hoạch sử dụng đất cấp huyện</t>
  </si>
  <si>
    <t xml:space="preserve"> Ghi chú: Hiện nay Quy hoạch tỉnh Quảng Bình thời kỳ 2021-2030, tầm nhìn đến năm 2050 chưa được Thủ tướng Chính phủ phê duyệt, do đó chỉ tiêu đã được phê duyệt căn cứ theo Quy hoạch sử dụng đất đến năm 2030 của các huyện, thành phố, thị xã đã được UBND tỉnh phê duyệt.</t>
  </si>
  <si>
    <t>1.3</t>
  </si>
  <si>
    <t>BẢNG 02 (Kèm theo Mẫu số 03a, 03b, 03c): TỔNG HỢP KẾT QUẢ CHUYỂN MỤC ĐÍCH SỬ DỤNG ĐẤT TRỒNG LÚA, ĐẤT RỪNG PHÒNG HỘ, ĐẤT RỪNG ĐẶC DỤNG
THEO QUY HOẠCH SỬ DỤNG ĐẤT ĐẾN NĂM 2030 THÀNH PHỐ ĐỒNG HỚI, TỈNH QUẢNG BÌNH</t>
  </si>
  <si>
    <t>Toàn huyện</t>
  </si>
  <si>
    <t>Xã Phong Thủy</t>
  </si>
  <si>
    <t>Xã Hồng Thủy</t>
  </si>
  <si>
    <t>Xã An Thủy</t>
  </si>
  <si>
    <t>Xã Phú Thủy</t>
  </si>
  <si>
    <t>Xã Lộc Thủy</t>
  </si>
  <si>
    <t>TTNT Lệ Ninh</t>
  </si>
  <si>
    <t>Xã Ngư Thủy Bắc</t>
  </si>
  <si>
    <t>Quyết định số 1278/QĐ-UBND ngày 07/5/2021 của UBND tỉnh về việc phê duyệt Quy hoạch sử dụng đất đến năm 2030 và Kế hoạch sử dụng đất năm 2021 huyện Lệ Thủy</t>
  </si>
  <si>
    <t xml:space="preserve">Chỉ tiêu đã được phê duyệt theo Quy hoạch sử dụng đất </t>
  </si>
  <si>
    <t>Các xã, thị trấn còn lại</t>
  </si>
  <si>
    <t>BẢNG 02 (Kèm theo Mẫu số 03a, 03b, 03c): TỔNG HỢP KẾT QUẢ CHUYỂN MỤC ĐÍCH SỬ DỤNG ĐẤT TRỒNG LÚA, ĐẤT RỪNG PHÒNG HỘ, ĐẤT RỪNG ĐẶC DỤNG
THEO QUY HOẠCH SỬ DỤNG ĐẤT ĐẾN NĂM 2030 HUYỆN LỆ THỦY, TỈNH QUẢNG BÌNH</t>
  </si>
  <si>
    <t>Phường Đồng Phú</t>
  </si>
  <si>
    <t>Phường Nam Lý</t>
  </si>
  <si>
    <t>Phường Bắc Lý</t>
  </si>
  <si>
    <t>Phường Phú Hải</t>
  </si>
  <si>
    <t>Phường Đức Ninh Đông</t>
  </si>
  <si>
    <t>Các xã, phường còn lại</t>
  </si>
  <si>
    <t>Đất rừng đặc dụng  (ha)</t>
  </si>
  <si>
    <t>TT Quán Hàu</t>
  </si>
  <si>
    <t>Xã Vĩnh Ninh</t>
  </si>
  <si>
    <t>Xã Hiền Ninh</t>
  </si>
  <si>
    <t>Xã Võ Ninh</t>
  </si>
  <si>
    <t>Xã Hải Ninh</t>
  </si>
  <si>
    <t>Diện tích đã được Hội dồng nhân dân cấp tỉnh chấp thuận chuyển mục đích sử dụng đất</t>
  </si>
  <si>
    <t>Diện tích đã được Thủ tướng Chính phủ, Hội đồng nhân dân tỉnh cho phép chuyển mục đích sử dụng đất nhưng sau 3 năm không thực hiện</t>
  </si>
  <si>
    <t xml:space="preserve">Toàn huyện </t>
  </si>
  <si>
    <t>Các xã còn lại</t>
  </si>
  <si>
    <t>Thị trấn Phong Nha</t>
  </si>
  <si>
    <t>Thị trấn Hoàn Lão</t>
  </si>
  <si>
    <t>Xã Lâm Trạch</t>
  </si>
  <si>
    <t>Xã Liên Trạch</t>
  </si>
  <si>
    <t>Xã Đại Trạch</t>
  </si>
  <si>
    <t>Quyết định số 1288/QĐ-UBND ngày 10/5/2021 của UBND tỉnh về việc phê duyệt Quy hoạch sử dụng đất đến năm 2030 và Kế hoạch sử dụng đất năm 2021 thành phố Đồng Hới</t>
  </si>
  <si>
    <t>BẢNG 02 (Kèm theo Mẫu số 03a, 03b, 03c): TỔNG HỢP KẾT QUẢ CHUYỂN MỤC ĐÍCH SỬ DỤNG ĐẤT TRỒNG LÚA, ĐẤT RỪNG PHÒNG HỘ, ĐẤT RỪNG ĐẶC DỤNG                                                                                                 THEO QUY HOẠCH SỬ DỤNG ĐẤT ĐẾN NĂM 2030 HUYỆN QUẢNG NINH, TỈNH QUẢNG BÌNH</t>
  </si>
  <si>
    <t>BẢNG 02 (Kèm theo Mẫu số 03a, 03b, 03c): TỔNG HỢP KẾT QUẢ CHUYỂN MỤC ĐÍCH SỬ DỤNG ĐẤT TRỒNG LÚA, ĐẤT RỪNG PHÒNG HỘ, ĐẤT RỪNG ĐẶC DỤNG                                                                                                                                                                                                                                             THEO QUY HOẠCH SỬ DỤNG ĐẤT ĐẾN NĂM 2030 HUYỆN BỐ TRẠCH, TỈNH QUẢNG BÌNH</t>
  </si>
  <si>
    <t>Toàn thị xã</t>
  </si>
  <si>
    <t>Phường Quảng Phong</t>
  </si>
  <si>
    <t>Phường Quảng Long</t>
  </si>
  <si>
    <t>Quyết định số 1393/QĐ-UBND ngày 17/5/2021 của UBND tỉnh về việc phê duyệt Quy hoạch sử dụng đất đến năm 2030 và Kế hoạch sử dụng đất năm 2021 thị xã Ba Đồn</t>
  </si>
  <si>
    <t>Quyết định số 136/QĐ-UBND ngày 13/01/2021 của UBND tỉnh về việc thu hồi, chuyển mục đích sử dụng đất và giao đất cho UBND phường Quảng Phong quản lý để nâng cấp tuyến đường lầy lội tại phường Quảng Phong, thị xã Ba Đồn; Quyết định số 3753/QĐ-UBND ngày 18/11/2021 của UBND tỉnh về việc chuyển mục đích đất và giao đất cho UBND thị xã Ba Đồn để thực hiện dự án Phát triển quỹ đất tại Khu dân cư Đồng Cồn Trót, Tổ dân phố Chính Trực, phường Quảng Long, thị xã Ba Đồn (đợt 1)</t>
  </si>
  <si>
    <t>Xã Quảng Hưng</t>
  </si>
  <si>
    <t>Xã Quảng Phú</t>
  </si>
  <si>
    <t>BẢNG 02 (Kèm theo Mẫu số 03a, 03b, 03c): TỔNG HỢP KẾT QUẢ CHUYỂN MỤC ĐÍCH SỬ DỤNG ĐẤT TRỒNG LÚA, ĐẤT RỪNG PHÒNG HỘ, ĐẤT RỪNG ĐẶC DỤNG                                                                                                                                                                                                                                             THEO QUY HOẠCH SỬ DỤNG ĐẤT ĐẾN NĂM 2030 HUYỆN QUẢNG TRẠCH, TỈNH QUẢNG BÌNH</t>
  </si>
  <si>
    <t>TT Đồng Lê</t>
  </si>
  <si>
    <t>BẢNG 02 (Kèm theo Mẫu số 03a, 03b, 03c): TỔNG HỢP KẾT QUẢ CHUYỂN MỤC ĐÍCH SỬ DỤNG ĐẤT TRỒNG LÚA, ĐẤT RỪNG PHÒNG HỘ, ĐẤT RỪNG ĐẶC DỤNG                                                                                                                                                                                                                                             THEO QUY HOẠCH SỬ DỤNG ĐẤT ĐẾN NĂM 2030 HUYỆN TUYÊN HÓA, TỈNH QUẢNG BÌNH</t>
  </si>
  <si>
    <t>Diện tích đất còn lại chưa chuyển mục đích sử dụng đất (4 = 1 - 2 + 3)</t>
  </si>
  <si>
    <t>Diện tích đất còn lại chưa chuyển mục đích sử dụng đất (4=1-2+3)</t>
  </si>
  <si>
    <t>Xã Thanh Hóa</t>
  </si>
  <si>
    <t>Xã Quảng Tùng</t>
  </si>
  <si>
    <t>Quyết định số 2381/QĐ-UBND ngày 29/7/2021 của UBND tỉnh về việc thu hồi đất, chuyển mục đích sử dụng đất và giao đất cho Sở kế hoạch đầu tư để thực hiện công trình  Đường du lịch Dinh Mười, huyện Quảng Ninh thuộc dự án Hạ tầng cơ bản cho phát triển toàn diện các tỉnh Nghệ An, Hà Tĩnh, Quảng Bình và Quảng Trị - Tiểu dự án tỉnh Quảng Bình tại xã Võ Ninh và xã Hải Ninh, huyện Quảng Ninh (Đợt 1)</t>
  </si>
  <si>
    <t>Quyết định số 1283/QĐ-UBND ngày 10/5/2021 của UBND tỉnh về việc phê duyệt Quy hoạch sử dụng đất đến năm 2030 và Kế hoạch sử dụng đất năm 2021 huyện Quảng Trạch</t>
  </si>
  <si>
    <t>Quyết định số 1284/QĐ-UBND ngày 10/5/2021 của UBND tỉnh về việc phê duyệt Quy hoạch sử dụng đất đến năm 2030 và Kế hoạch sử dụng đất năm 2021 huyện Tuyên Hóa</t>
  </si>
  <si>
    <t>Quyết định số 3053/QĐ-UBND  ngày 23/9/2021 của UBND tỉnh về việc chuyển mục đích sử dụng đất và giao đất cho UBND huyện TH quản lý thực hiện dự án phát triển quỹ đất tại tiểu khu Đồng Văn, TT Đồng Lê; Quyết định số 2392/QĐ-UBND ngày 29/7/2021 của UBND tỉnh về việc chuyển mục đích sử dụng đất và giao đất cho UBND huyện Tuyên Hóa quản lý để thực hiện dự án phát triển quỹ đất tại tiểu khu Tam Đồng, thị trấn Đồng Lê (giai đoạn 1)- Đợt 1; Quyết định số 2418/QĐ-UBND ngày 30/7/2021 của UBND tỉnh về việc chuyển mục đích và giao đất cho Lữ đoàn 134-Bộ Tư lệnh Thông tin.</t>
  </si>
  <si>
    <t>Quyết định số 1348/QĐ-UBND ngày 12/5/2021 của UBND tỉnh về việc phê duyệt Quy hoạch sử dụng đất đến năm 2030 và Kế hoạch sử dụng đất năm 2021 huyện Minh Hóa</t>
  </si>
  <si>
    <t xml:space="preserve">Quyết định số 1281/QĐ-UBND ngày 10/5/2021 của UBND tỉnh về việc phê duyệt quy hoạch sử dụng đất đến năm 2030 và kế hoạch sử dụng đất năm 2021 huyện Quảng Ninh </t>
  </si>
  <si>
    <t>Quyết định số 1282/QĐ-UBND ngày 10/5/2021 của UBND tỉnh về việc phê duyệt Quy hoạch sử dụng đất đến năm 2030 và Kế hoạch sử dụng đất năm 2021 huyện Bố Trạch</t>
  </si>
  <si>
    <t>BẢNG 02 (Kèm theo Mẫu số 03a, 03b, 03c): TỔNG HỢP KẾT QUẢ CHUYỂN MỤC ĐÍCH SỬ DỤNG ĐẤT TRỒNG LÚA, ĐẤT RỪNG PHÒNG HỘ, ĐẤT RỪNG ĐẶC DỤNG THEO QUY HOẠCH SỬ DỤNG ĐẤT ĐẾN NĂM 2030 THỊ XÃ BA ĐỒN, TỈNH QUẢNG BÌNH</t>
  </si>
  <si>
    <r>
      <t xml:space="preserve">Ghi chú
</t>
    </r>
    <r>
      <rPr>
        <sz val="13"/>
        <rFont val="Times New Roman"/>
        <family val="1"/>
      </rPr>
      <t>(Ghi số, thời gian, thẩm quyền, trích yếu văn bản)</t>
    </r>
  </si>
  <si>
    <t>BẢNG 02 (Kèm theo Mẫu số 03a, 03b, 03c): TỔNG HỢP KẾT QUẢ CHUYỂN MỤC ĐÍCH SỬ DỤNG ĐẤT TRỒNG LÚA, ĐẤT RỪNG PHÒNG HỘ, ĐẤT RỪNG ĐẶC DỤNG THEO QUY HOẠCH SỬ DỤNG ĐẤT ĐẾN NĂM 2030 HUYỆN MINH HÓA, TỈNH QUẢNG BÌNH</t>
  </si>
  <si>
    <t>BẢNG 01 (Kèm theo Mẫu số 03a, 03b, 03c): TỔNG HỢP KẾT QUẢ CHUYỂN MỤC ĐÍCH SỬ DỤNG ĐẤT TRỒNG LÚA, ĐẤT RỪNG PHÒNG HỘ, ĐẤT RỪNG ĐẶC DỤNG 
THEO QUY HOẠCH SỬ DỤNG ĐẤT CẤP HUYỆN ĐÃ ĐƯỢC PHÊ DUYỆT TRÊN ĐỊA BÀN TỈNH QUẢNG BÌNH</t>
  </si>
  <si>
    <t>Diện tích đất còn lại chưa chuyển mục đích sử dụng đất 
(4 = 1 - 2 + 3)</t>
  </si>
  <si>
    <t>Quyết định số 986/QĐ-UBND ngày 26/3/2021 của UBND tỉnh về việc thu hồi, chuyển mục đích sử dụng đất và cho Công ty TNHH Du lịch sinh thái Phong Nha thuê đất (đợt 1); Quyết định số 987/QĐ-UBND ngày 26/3/2021 của UBND tỉnh về việc thu hồi đất, chuyển mục đích sử dụng đất và giao đất cho UBND huyện Bố Trạch để thực hiện dự án Hạ tầng phát triển quỹ đất ở ngã Ba thị trấn Hoàn Lão (đợt 1); Quyết định số 1024/QĐ-UBND ngày 8/4/2021 của UBND tỉnh về việc thu hồi đất, chuyển mục đích sử dụng đất  và giao đất cho UBND xã Lâm Trạch quản lý để tạo quỹ đất ở; Quyết định 2228/QĐ-UBND ngày 16/7/2021 của UBND tỉnh về việc thu hồi đất, chuyển mục đích sử dụng đất và giao đất cho UBND xã Liên Trạch quản lý và tạo quỹ đất ở; Quyết định 2762/QĐ-UBND ngày 5/7/2021 của UBND huyện Bố Trạch về việc chuyển mục đích sử dụng đất và cho ông Hoàng Văn Bình thuê đất; Quyết định số 2761/QĐ-UBND ngày 5/7/2021 của UBND huyện Bố Trạch về việc thu hồi đất, chuyển mục đích sử dụng đất và cho ông Hoàng Ngọc Linh thuê đất; Quyết định số 4229/QĐ-UBND ngày 22/12/2021 của UBND tỉnh Quảng Bình về việc thu hồi đất, chuyển mục đích sử dụng đất và giao đất cho UBND xã Trung Trạch để phát triển quỹ đất; Quyết định số 4146/QĐ-UBND ngày 15/12/2021 của UBND tỉnh Quảng Bình về việc thu hồi đất, chuyển mục đích sử dụng đất và giao đất cho UBND xã Hưng Trạch để phát triển quỹ đất.</t>
  </si>
  <si>
    <t>xã Hưng Trạch</t>
  </si>
  <si>
    <t>Quyết định số 2696/QĐ-UBND ngày 23/08/2021 của UBND tỉnh  về việc chuyển mục đích sử dụng đất và giao đất cho UBND TTNT Lệ Ninh quản lý để tạo quỹ đất ở tại TTNT Lệ Ninh; Quyết định số 2936/QĐ-UBND ngày 13/09/2021 của UBND tỉnh về việc thu hồi đất, chuyển mục đích sử dụng đất và giao đất cho UBND xã Phong Thủy quản lý để tạo quỹ đất ở xen cư tại xã Phong Thủy; Quyết định số 2993/QĐ-UBND ngày 17/09/2021 của UBND tỉnh về việc chuyển mục đích sử dụng đất và giao đất cho UBND xã Lộc Thủy quản lý để tạo quỹ đất ở tại xã Lộc Thủy;  Quyết định số 2573/QĐ-UBND ngày 13/08/2021 của UBND tỉnh về việc chuyển mục đích sử dụng đất và giao đất cho UBND huyện Lệ Thủy quản lý để thực hiện dự án phát triển quỹ đất xã Phong Thủy, huyện Lệ Thủy; Quyết định số 318/QĐ-UBND ngày 28/1/2021 của UBND tỉnh về việc chuyển mục đích và cho Công ty Cổ phần Điện gió BT1 thuê đất để thực hiện dự án Trang trại điện gió BT1 tại xã An Thủy, Phú Thủy, Hồng Thủy (đợt 2); Quyết định số 1889/QĐ-UBND ngày 25/6/2021 của UBND tỉnh về việc chuyển mục đích và cho Công ty Cổ phần Điện gió BT3 thuê đất để thực hiện Trang trại điện gió BT2 - giai đoạn 2 tại xã Cam Thủy, Hưng Thủy, Ngư Thủy Bắc, huyện Lệ Thủy; Quyết định số 321/QĐ-UBND ngày 28/01/2022 của UBND tỉnh về việc chuyển mục đích sử dụng đất và giao đất cho Ban Quản lý Dự án đầu tư xây dựng và Phát triển quỹ đất huyện Lệ Thủy quản lý để để thực hiện bố trí tái định cư phân tán của dự án Khu lưu niệm Đại tướng Võ Nguyên Giáp (Giai đoạn 1) tại xã Lộc Thủy, huyện Lệ Thủy.</t>
  </si>
  <si>
    <t>Quyết định số 2197/QĐ-UBND ngày 15/7/2021 của UBND tỉnh về việc thu hồi đất, chuyển mục đích và giao đất cho Trường THPT Quang Trung để mở rộng khuôn viên Trường THPT Quang Trung tại xã Quảng Phú; Quyết định 2827/QĐ-UBND ngày 31/8/2021 của UBND tỉnh về việc thu hồi đất, chuyển mục đích sử dụng đất và giao đất cho UBND huyện Quảng Trạch quản lý để thực hiện dự án Hạ tầng kỹ thuật khu dân cư Đồng Kênh, xã Quảng Hưng, huyện Quảng Trạch - Đợt 1; Quyết định số 984/QĐ-UBND ngày 05/4/2021 của UBND tỉnh về việc thu hồi đất, chuyển mục đích sử dụng đất và cho Công ty CP Sản xuất vật liệu và Xây dựng Minh Sơn thuê đất thực hiện dự án Trung tâm Dịch vụ thể thao và Trường Mầm non Bình Minh; Quyết định số 375/QĐ-UBND ngày 10/02/2022 của UBND tỉnh Quảng Bình về việc chuyển mục đích sử dụng đất và giao đất cho UBND huyện Quảng Trạch quản  lý để thực hiện dự án Hạ tầng KT Quy hoạch chi tiết khu dân cư Đồng Nương, thôn Phú Lộc 3, xã Quảng Phú, huyện Quảng Trạch; Quyết định số 374/QĐ-UBND ngày 10/02/2022 của UBND tỉnh Quảng Bình về việc chuyển mục đích sử dụng đất và giao đất cho UBND huyện Quảng Trạch quản  lý để thực hiện dự án Hạ tầng KT Quy hoạch chi tiết khu dân cư thôn Tân An, xã Quảng Thanh, huyện Quảng Trạch</t>
  </si>
  <si>
    <t>Xã Quảng Thanh</t>
  </si>
  <si>
    <t>Xã Xuân Ninh</t>
  </si>
  <si>
    <t>Xã Duy Ninh</t>
  </si>
  <si>
    <t>Quyết định số 1118/QĐ-UBND ngày 19/4/2021 của UBND tỉnh về việc chuyển mục đích sử dụng đất và giao đất cho UBND huyện Quảng Ninh để xây dựng HTKT KDC Đồng Hang (giai đoạn 1) tịa thị trấn Quán Hàu, huyện Quảng Ninh- Đợt 2;Quyết định số 2308/QĐ-UBND ngày 23/7/2021 của UBND tỉnh về việc thu hồi đất, chuyển mục đích sử dụng đất và giao đất cho UBND huyện Quảng Ninh thực hiện dự án HTKT tạo quỹ đất tại xã Vĩnh Ninh, huyện Quảng Ninh (đợt 1);Quyết định số 2067/QĐ-UBND ngày 7/7/2021 của UBND tỉnh về việc thu hồi đất, chuyển mục đích sử dụng đất và giao đất cho UBND xã Hiền Ninh quản lý để tạo quỹ đất ở tại xã Hiền Ninh, huyện Quảng Ninh.Quyết định số 3783/QĐ-UBND ngày 23/11/2021 của UBND tỉnh về việc chuyển mục đích sử dụng đất và giao đất cho UBND xã Xuân Ninh quản lý để tạo quỹ đất ở tại xã Xuân Ninh, huyện Quảng Ninh (đợt 1).Quyết định số 516/QĐ-UBND ngày 8/2/2021 của UBND tỉnh về việc thu hồi đất, chuyển mục đích sử dụng đất và giao đất cho UBND xã Duy Ninh quản lý để tạo quỹ đất ở tại thôn Hiển Lộc, xã Duy Ninh, huyện Quảng Ninh.Quyết định số 4753/QĐ-UBND ngày 31/12/2021 của UBND tỉnh về việc thu hồi đất, chuyển mục đích sử dụng đất và giao đất cho UBND xã Xuân Ninh quản lý để tạo quỹ đất ở tại xã Xuân Ninh, huyện Quảng Ninh.</t>
  </si>
  <si>
    <t>(Kèm theo Tờ trình số:             /TTr-UBND   ngày          tháng          năm 2022 của Ủy ban nhân dân tỉnh Quảng Bình)</t>
  </si>
  <si>
    <t xml:space="preserve">Quyết định số 846/QĐ-UBND ngày 23/03/2021 của UBND tỉnh về việc thu hồi đất, chuyển mục đích sử dụng đất và giao đất cho UBND thành phố Đồng Hới để thực hiện dự án Mở rộng khuôn viên Trường Tiểu học Đồng Phú tại phường Đồng Phú, thành phố Đồng Hới; Quyết định số 1473/QĐ-UBND ngày 24/05/2021 của UBND tỉnh về việc chuyển mục đích sử dụng đất và giao đất cho Sở Văn hóa và Thể thao thực hiện dự án Hạ tầng khuôn viên tổ chức hội chợ tỉnh Quảng Bình tại phường Đức Ninh Đông, thành phố Đồng Hới (Đợt 1); Quyết định số 1799/QĐ-UBND ngày 17/06/2021 của UBND tỉnh về việc chuyển mục đích sử dụng đất và giao đất cho UBND thành phố Đồng Hới quản lý để thực hiện dự án Hạ tầng kỹ thuật khu dân cư tại TDP 9, phường Bắc Lý, TP Đồng Hới (đợt 1); Quyết định số 2200/QĐ-UBND ngày 15/07/2021 của UBND tỉnh về việc thu hồi đất, chuyển mục đích sử dụng đất và giao đất cho UBND thành phố Đồng Hới quản lý để thực hiện dự án Hạ tầng kỹ thuật khu dân cư tại TDP 9 (giai đoạn 2), phường Bắc Lý, TP Đồng Hới - đợt 1;  Quyết định số 1886/QĐ-UBND ngày 25/06/2021 của UBND tỉnh về việc chuyển mục đích sử dụng đất và giao đất cho Liên danh Tổng Công ty Xây dựng số 1-CTCP và Công ty Cổ phần xây dựng số 1 Việt Phong để thực hiện Dự án Khu nhà ở thương mại phía Đông sông Lệ Kỳ, phường Phú Hải, thành phố Đồng Hới (Đợt 3);  Quyết định số 3135/QĐ-UBND ngày 30/09/2021 của UBND tỉnh về việc thu hồi đất, chuyển mục đích sử dụng đất, giao đất cho Liên danh Công ty TNHH Tập đoàn Vĩnh Hưng (trước đây là Công ty TNHH Tư vấn và Xây dựng Vĩnh Hưng) và Công ty Cổ phần Xuất nhập khẩu Tổng hợp Miền Nam - Đại diện là Công ty TNHH Tập đoàn Vĩnh Hưng quản lý để thực hiện Dự án Đầu tư xây dựng Hạ tầng Công viên vui chơi giải trí thuộc khu Công viên Cầu Rào tại phường Nam Lý, thành phố Đồng Hới (đợt 3); Quyết định số 1089/QĐ-UBND ngày 03/5/2022 của UBND tỉnh v/v chuyển mục đích sử dụng đất và giao đất cho Liên danh Công ty TNHH Tư vấn Xây dựng Xuân Quang và Hợp tác xã Đầu tư, Xây dựng, Quản lý và Khai thác chợ Hải An - Đại diện là Công ty TNHH Tư vấn Xây dựng Xuân Quang để thực hiện Dự án Khu nhà ở thương mại phía Bắc kênh Phóng Thủy, phường Đồng Phú, thành phố Đồng Hới (Đợt 2); Quyết định số 1179/QĐ-UBND ngày 09/5/2022 của UBND tỉnh V/v thu hồi đất, chuyển mục đích sử dụng đất và cho Công ty TNHH Thái Sơn thuê đất để thực hiện Dự án Showroom hàng nội thất và vật liệu xây dựng tại phường Nam Lý, thành phố Đồng Hới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</si>
</sst>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0;\-#,##0.00;\-"/>
    <numFmt numFmtId="165" formatCode="#,##0.00;[Red]#,##0.00"/>
    <numFmt numFmtId="166" formatCode="#,##0.00;\-#,##0.00;;@"/>
    <numFmt numFmtId="167" formatCode="#,##0_ ;\-#,##0\ "/>
  </numFmts>
  <fonts count="21" x14ac:knownFonts="1">
    <font>
      <sz val="11"/>
      <color theme="1"/>
      <name val="Calibri"/>
      <family val="2"/>
      <scheme val="minor"/>
    </font>
    <font>
      <sz val="13"/>
      <color theme="1"/>
      <name val="Times New Roman"/>
      <family val="2"/>
    </font>
    <font>
      <sz val="14"/>
      <color theme="1"/>
      <name val="Times New Roman"/>
      <family val="1"/>
    </font>
    <font>
      <b/>
      <sz val="14"/>
      <name val="Times New Roman"/>
      <family val="1"/>
    </font>
    <font>
      <b/>
      <sz val="14"/>
      <color theme="1"/>
      <name val="Times New Roman"/>
      <family val="1"/>
    </font>
    <font>
      <b/>
      <sz val="14"/>
      <color rgb="FFFF0000"/>
      <name val="Times New Roman"/>
      <family val="1"/>
    </font>
    <font>
      <sz val="15"/>
      <color theme="1"/>
      <name val="Times New Roman"/>
      <family val="1"/>
    </font>
    <font>
      <sz val="11"/>
      <color theme="1"/>
      <name val="Calibri"/>
      <family val="2"/>
      <scheme val="minor"/>
    </font>
    <font>
      <sz val="14"/>
      <name val="Times New Roman"/>
      <family val="1"/>
    </font>
    <font>
      <i/>
      <sz val="14"/>
      <color theme="1"/>
      <name val="Times New Roman"/>
      <family val="1"/>
    </font>
    <font>
      <sz val="11"/>
      <name val="Times New Roman"/>
      <family val="1"/>
    </font>
    <font>
      <i/>
      <sz val="13"/>
      <color theme="1"/>
      <name val="Times New Roman"/>
      <family val="1"/>
    </font>
    <font>
      <sz val="14"/>
      <color theme="1"/>
      <name val="Calibri"/>
      <family val="2"/>
      <scheme val="minor"/>
    </font>
    <font>
      <sz val="11"/>
      <name val="Calibri"/>
      <family val="2"/>
      <scheme val="minor"/>
    </font>
    <font>
      <b/>
      <sz val="14"/>
      <color theme="1"/>
      <name val="Calibri"/>
      <family val="2"/>
      <scheme val="minor"/>
    </font>
    <font>
      <b/>
      <sz val="13"/>
      <name val="Times New Roman"/>
      <family val="1"/>
    </font>
    <font>
      <sz val="13"/>
      <name val="Times New Roman"/>
      <family val="1"/>
    </font>
    <font>
      <b/>
      <sz val="13"/>
      <color theme="1"/>
      <name val="Times New Roman"/>
      <family val="1"/>
    </font>
    <font>
      <sz val="13"/>
      <color theme="1"/>
      <name val="Times New Roman"/>
      <family val="1"/>
    </font>
    <font>
      <b/>
      <sz val="20"/>
      <color theme="1"/>
      <name val="Times New Roman"/>
      <family val="1"/>
    </font>
    <font>
      <i/>
      <sz val="20"/>
      <color theme="1"/>
      <name val="Times New Roman"/>
      <family val="1"/>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indexed="64"/>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right/>
      <top style="thin">
        <color indexed="64"/>
      </top>
      <bottom/>
      <diagonal/>
    </border>
  </borders>
  <cellStyleXfs count="3">
    <xf numFmtId="0" fontId="0" fillId="0" borderId="0"/>
    <xf numFmtId="0" fontId="1" fillId="0" borderId="0"/>
    <xf numFmtId="43" fontId="7" fillId="0" borderId="0" applyFont="0" applyFill="0" applyBorder="0" applyAlignment="0" applyProtection="0"/>
  </cellStyleXfs>
  <cellXfs count="180">
    <xf numFmtId="0" fontId="0" fillId="0" borderId="0" xfId="0" applyNumberFormat="1" applyFont="1" applyFill="1" applyBorder="1" applyProtection="1"/>
    <xf numFmtId="0" fontId="2"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xf>
    <xf numFmtId="164"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vertical="center" wrapText="1"/>
    </xf>
    <xf numFmtId="0" fontId="2" fillId="0" borderId="4"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center" vertical="center" wrapText="1"/>
    </xf>
    <xf numFmtId="0" fontId="10" fillId="0" borderId="3" xfId="0" applyFont="1" applyBorder="1" applyAlignment="1">
      <alignment horizontal="center" vertical="center" wrapText="1"/>
    </xf>
    <xf numFmtId="0" fontId="4" fillId="0" borderId="4"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vertical="center"/>
    </xf>
    <xf numFmtId="0" fontId="3" fillId="0" borderId="4" xfId="0" applyNumberFormat="1" applyFont="1" applyFill="1" applyBorder="1" applyAlignment="1" applyProtection="1">
      <alignment vertical="center" wrapText="1"/>
    </xf>
    <xf numFmtId="0" fontId="8" fillId="0" borderId="4" xfId="0" applyNumberFormat="1" applyFont="1" applyFill="1" applyBorder="1" applyAlignment="1" applyProtection="1">
      <alignment vertical="center" wrapText="1"/>
    </xf>
    <xf numFmtId="164" fontId="2" fillId="0" borderId="3" xfId="0" applyNumberFormat="1" applyFont="1" applyFill="1" applyBorder="1" applyAlignment="1" applyProtection="1">
      <alignment horizontal="center" vertical="center"/>
    </xf>
    <xf numFmtId="164" fontId="3" fillId="0" borderId="9" xfId="1"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vertical="center"/>
    </xf>
    <xf numFmtId="0" fontId="8"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vertical="center" wrapText="1"/>
    </xf>
    <xf numFmtId="164" fontId="3" fillId="0" borderId="6" xfId="1" applyNumberFormat="1" applyFont="1" applyFill="1" applyBorder="1" applyAlignment="1" applyProtection="1">
      <alignment horizontal="center" vertical="center" wrapText="1"/>
      <protection locked="0"/>
    </xf>
    <xf numFmtId="4" fontId="8" fillId="0" borderId="2" xfId="1" applyNumberFormat="1" applyFont="1" applyFill="1" applyBorder="1" applyAlignment="1" applyProtection="1">
      <alignment horizontal="center" vertical="center" wrapText="1"/>
      <protection locked="0"/>
    </xf>
    <xf numFmtId="4" fontId="8" fillId="0" borderId="3" xfId="1"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horizontal="center" vertical="center"/>
    </xf>
    <xf numFmtId="164" fontId="4" fillId="0" borderId="3" xfId="0" applyNumberFormat="1" applyFont="1" applyBorder="1" applyAlignment="1">
      <alignment horizontal="center" vertical="center"/>
    </xf>
    <xf numFmtId="0" fontId="4" fillId="0" borderId="4" xfId="0" applyNumberFormat="1" applyFont="1" applyFill="1" applyBorder="1" applyAlignment="1" applyProtection="1">
      <alignment horizontal="center" vertical="center" wrapText="1"/>
    </xf>
    <xf numFmtId="166" fontId="4" fillId="0" borderId="3" xfId="0" applyNumberFormat="1" applyFont="1" applyBorder="1" applyAlignment="1">
      <alignment horizontal="center" vertical="center"/>
    </xf>
    <xf numFmtId="0" fontId="2" fillId="0" borderId="4" xfId="0" applyNumberFormat="1" applyFont="1" applyFill="1" applyBorder="1" applyAlignment="1" applyProtection="1">
      <alignment horizontal="center" vertical="center" wrapText="1"/>
    </xf>
    <xf numFmtId="164" fontId="2" fillId="0" borderId="4" xfId="0" applyNumberFormat="1" applyFont="1" applyFill="1" applyBorder="1" applyAlignment="1" applyProtection="1">
      <alignment horizontal="center" vertical="center"/>
    </xf>
    <xf numFmtId="164" fontId="4" fillId="0" borderId="4" xfId="0" applyNumberFormat="1" applyFont="1" applyFill="1" applyBorder="1" applyAlignment="1" applyProtection="1">
      <alignment horizontal="center" vertical="center"/>
    </xf>
    <xf numFmtId="43" fontId="4" fillId="0" borderId="4" xfId="2" applyFont="1" applyFill="1" applyBorder="1" applyAlignment="1" applyProtection="1">
      <alignment horizontal="center" vertical="center" wrapText="1"/>
    </xf>
    <xf numFmtId="39" fontId="4" fillId="0" borderId="4"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xf>
    <xf numFmtId="167" fontId="4" fillId="0" borderId="3" xfId="0" applyNumberFormat="1" applyFont="1" applyBorder="1" applyAlignment="1">
      <alignment horizontal="center" vertical="center"/>
    </xf>
    <xf numFmtId="2" fontId="4" fillId="0" borderId="4" xfId="0" applyNumberFormat="1" applyFont="1" applyFill="1" applyBorder="1" applyAlignment="1" applyProtection="1">
      <alignment horizontal="center" vertical="center" wrapText="1"/>
    </xf>
    <xf numFmtId="2" fontId="2" fillId="0" borderId="4" xfId="0" applyNumberFormat="1" applyFont="1" applyFill="1" applyBorder="1" applyAlignment="1" applyProtection="1">
      <alignment horizontal="center" vertical="center" wrapText="1"/>
    </xf>
    <xf numFmtId="167" fontId="4" fillId="0" borderId="4"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center" wrapText="1"/>
    </xf>
    <xf numFmtId="0" fontId="8" fillId="0" borderId="0"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vertical="center" wrapText="1"/>
    </xf>
    <xf numFmtId="166" fontId="4" fillId="0" borderId="4" xfId="0" applyNumberFormat="1" applyFont="1" applyFill="1" applyBorder="1" applyAlignment="1" applyProtection="1">
      <alignment horizontal="center" vertical="center" wrapText="1"/>
    </xf>
    <xf numFmtId="0" fontId="12" fillId="0" borderId="0" xfId="0" applyNumberFormat="1" applyFont="1" applyFill="1" applyBorder="1" applyProtection="1"/>
    <xf numFmtId="0" fontId="2" fillId="0" borderId="0" xfId="0" applyNumberFormat="1" applyFont="1" applyFill="1" applyBorder="1" applyProtection="1"/>
    <xf numFmtId="0" fontId="2" fillId="0" borderId="3" xfId="0" applyNumberFormat="1" applyFont="1" applyFill="1" applyBorder="1" applyProtection="1"/>
    <xf numFmtId="0" fontId="2" fillId="0" borderId="3" xfId="0" applyNumberFormat="1" applyFont="1" applyFill="1" applyBorder="1" applyAlignment="1" applyProtection="1">
      <alignment horizontal="left" vertical="center" wrapText="1"/>
    </xf>
    <xf numFmtId="0" fontId="4" fillId="0" borderId="3" xfId="0" applyNumberFormat="1" applyFont="1" applyFill="1" applyBorder="1" applyProtection="1"/>
    <xf numFmtId="0" fontId="2"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wrapText="1"/>
    </xf>
    <xf numFmtId="0" fontId="4" fillId="0" borderId="3"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vertical="center"/>
    </xf>
    <xf numFmtId="0" fontId="2" fillId="0" borderId="3" xfId="0" applyNumberFormat="1" applyFont="1" applyFill="1" applyBorder="1" applyAlignment="1" applyProtection="1">
      <alignment horizontal="center"/>
    </xf>
    <xf numFmtId="4" fontId="4" fillId="0"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xf>
    <xf numFmtId="4" fontId="2" fillId="0" borderId="3"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xf>
    <xf numFmtId="0" fontId="12" fillId="0" borderId="0" xfId="0" applyNumberFormat="1" applyFont="1" applyFill="1" applyBorder="1" applyAlignment="1" applyProtection="1">
      <alignment horizontal="center"/>
    </xf>
    <xf numFmtId="0" fontId="13" fillId="0" borderId="0" xfId="0" applyNumberFormat="1" applyFont="1" applyFill="1" applyBorder="1" applyAlignment="1" applyProtection="1">
      <alignment horizontal="center"/>
    </xf>
    <xf numFmtId="3" fontId="4" fillId="0" borderId="4" xfId="2" applyNumberFormat="1" applyFont="1" applyFill="1" applyBorder="1" applyAlignment="1" applyProtection="1">
      <alignment horizontal="center" vertical="center" wrapText="1"/>
    </xf>
    <xf numFmtId="4" fontId="4" fillId="0" borderId="4" xfId="2" applyNumberFormat="1" applyFont="1" applyFill="1" applyBorder="1" applyAlignment="1" applyProtection="1">
      <alignment horizontal="center" vertical="center" wrapText="1"/>
    </xf>
    <xf numFmtId="4" fontId="2" fillId="0" borderId="4" xfId="2" applyNumberFormat="1" applyFont="1" applyFill="1" applyBorder="1" applyAlignment="1" applyProtection="1">
      <alignment horizontal="center" vertical="center" wrapText="1"/>
    </xf>
    <xf numFmtId="43" fontId="4" fillId="0" borderId="3" xfId="2" applyFont="1" applyFill="1" applyBorder="1" applyAlignment="1" applyProtection="1">
      <alignment horizontal="center" vertical="center" wrapText="1"/>
    </xf>
    <xf numFmtId="4" fontId="4" fillId="0" borderId="3" xfId="2" applyNumberFormat="1" applyFont="1" applyFill="1" applyBorder="1" applyAlignment="1" applyProtection="1">
      <alignment horizontal="center" vertical="center" wrapText="1"/>
    </xf>
    <xf numFmtId="4" fontId="2" fillId="0" borderId="3" xfId="2" applyNumberFormat="1" applyFont="1" applyFill="1" applyBorder="1" applyAlignment="1" applyProtection="1">
      <alignment horizontal="center" vertical="center" wrapText="1"/>
    </xf>
    <xf numFmtId="3" fontId="4" fillId="0" borderId="3" xfId="2"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xf>
    <xf numFmtId="2" fontId="4" fillId="0" borderId="3" xfId="0" applyNumberFormat="1" applyFont="1" applyFill="1" applyBorder="1" applyAlignment="1" applyProtection="1">
      <alignment horizontal="center" vertical="center"/>
    </xf>
    <xf numFmtId="0" fontId="14" fillId="0" borderId="0" xfId="0" applyNumberFormat="1" applyFont="1" applyFill="1" applyBorder="1" applyProtection="1"/>
    <xf numFmtId="4" fontId="0" fillId="0" borderId="0" xfId="0" applyNumberFormat="1" applyFont="1" applyFill="1" applyBorder="1" applyProtection="1"/>
    <xf numFmtId="0" fontId="8" fillId="0" borderId="3" xfId="0" applyNumberFormat="1" applyFont="1" applyFill="1" applyBorder="1" applyAlignment="1" applyProtection="1">
      <alignment horizontal="center" vertical="center"/>
    </xf>
    <xf numFmtId="2" fontId="2" fillId="0" borderId="3" xfId="0" applyNumberFormat="1" applyFont="1" applyFill="1" applyBorder="1" applyAlignment="1" applyProtection="1">
      <alignment horizontal="center" vertical="center" wrapText="1"/>
    </xf>
    <xf numFmtId="4" fontId="2" fillId="0"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vertical="center" wrapText="1"/>
    </xf>
    <xf numFmtId="164" fontId="4" fillId="0" borderId="3" xfId="0" applyNumberFormat="1" applyFont="1" applyFill="1" applyBorder="1" applyAlignment="1" applyProtection="1">
      <alignment horizontal="center" vertical="center"/>
    </xf>
    <xf numFmtId="164" fontId="3" fillId="0" borderId="3" xfId="1" applyNumberFormat="1" applyFont="1" applyFill="1" applyBorder="1" applyAlignment="1" applyProtection="1">
      <alignment horizontal="center" vertical="center" wrapText="1"/>
      <protection locked="0"/>
    </xf>
    <xf numFmtId="4" fontId="3" fillId="0" borderId="3" xfId="1" applyNumberFormat="1" applyFont="1" applyFill="1" applyBorder="1" applyAlignment="1" applyProtection="1">
      <alignment horizontal="center" vertical="center" wrapText="1"/>
      <protection locked="0"/>
    </xf>
    <xf numFmtId="164" fontId="3" fillId="0" borderId="6" xfId="1"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164" fontId="15" fillId="0" borderId="3" xfId="1" applyNumberFormat="1" applyFont="1" applyFill="1" applyBorder="1" applyAlignment="1" applyProtection="1">
      <alignment horizontal="center" vertical="center" wrapText="1"/>
      <protection locked="0"/>
    </xf>
    <xf numFmtId="0" fontId="1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xf>
    <xf numFmtId="0" fontId="17" fillId="0" borderId="3" xfId="0" applyNumberFormat="1" applyFont="1" applyFill="1" applyBorder="1" applyAlignment="1" applyProtection="1">
      <alignment vertical="center" wrapText="1"/>
    </xf>
    <xf numFmtId="164" fontId="17" fillId="0" borderId="3" xfId="0" applyNumberFormat="1" applyFont="1" applyBorder="1" applyAlignment="1">
      <alignment horizontal="center" vertical="center"/>
    </xf>
    <xf numFmtId="166" fontId="17" fillId="0" borderId="3" xfId="0" applyNumberFormat="1" applyFont="1" applyBorder="1" applyAlignment="1">
      <alignment horizontal="center" vertical="center"/>
    </xf>
    <xf numFmtId="167" fontId="17" fillId="0" borderId="3" xfId="0" applyNumberFormat="1" applyFont="1" applyBorder="1" applyAlignment="1">
      <alignment horizontal="center" vertical="center"/>
    </xf>
    <xf numFmtId="0" fontId="18" fillId="0" borderId="3" xfId="0" applyNumberFormat="1" applyFont="1" applyFill="1" applyBorder="1" applyAlignment="1" applyProtection="1">
      <alignment vertical="center" wrapText="1"/>
    </xf>
    <xf numFmtId="0" fontId="16" fillId="0" borderId="3" xfId="0" applyNumberFormat="1" applyFont="1" applyFill="1" applyBorder="1" applyAlignment="1" applyProtection="1">
      <alignment horizontal="center" vertical="center" wrapText="1"/>
    </xf>
    <xf numFmtId="164" fontId="18" fillId="0" borderId="3"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vertical="center" wrapText="1"/>
    </xf>
    <xf numFmtId="166" fontId="17" fillId="0" borderId="3" xfId="0" applyNumberFormat="1" applyFont="1" applyFill="1" applyBorder="1" applyAlignment="1" applyProtection="1">
      <alignment horizontal="center" vertical="center" wrapText="1"/>
    </xf>
    <xf numFmtId="164" fontId="17" fillId="0" borderId="3" xfId="0" applyNumberFormat="1" applyFont="1" applyFill="1" applyBorder="1" applyAlignment="1" applyProtection="1">
      <alignment horizontal="center" vertical="center"/>
    </xf>
    <xf numFmtId="0" fontId="17" fillId="0" borderId="3" xfId="0" applyNumberFormat="1" applyFont="1" applyFill="1" applyBorder="1" applyAlignment="1" applyProtection="1">
      <alignment horizontal="left" vertical="center" wrapText="1"/>
    </xf>
    <xf numFmtId="0" fontId="16" fillId="0" borderId="3" xfId="0" applyNumberFormat="1" applyFont="1" applyFill="1" applyBorder="1" applyAlignment="1" applyProtection="1">
      <alignment vertical="center" wrapText="1"/>
    </xf>
    <xf numFmtId="164" fontId="18" fillId="0" borderId="3" xfId="0" applyNumberFormat="1" applyFont="1" applyFill="1" applyBorder="1" applyAlignment="1" applyProtection="1">
      <alignment horizontal="center" vertical="center"/>
    </xf>
    <xf numFmtId="0" fontId="18" fillId="0" borderId="3" xfId="0" applyNumberFormat="1" applyFont="1" applyFill="1" applyBorder="1" applyAlignment="1" applyProtection="1">
      <alignment horizontal="left" vertical="center" wrapText="1"/>
    </xf>
    <xf numFmtId="164" fontId="18" fillId="0" borderId="3" xfId="0" applyNumberFormat="1" applyFont="1" applyBorder="1" applyAlignment="1">
      <alignment horizontal="center" vertical="center"/>
    </xf>
    <xf numFmtId="0" fontId="17" fillId="0" borderId="3" xfId="0" applyNumberFormat="1" applyFont="1" applyFill="1" applyBorder="1" applyAlignment="1" applyProtection="1">
      <alignment horizontal="center" vertical="center" wrapText="1"/>
    </xf>
    <xf numFmtId="43" fontId="17" fillId="0" borderId="3" xfId="2" applyFont="1" applyFill="1" applyBorder="1" applyAlignment="1" applyProtection="1">
      <alignment horizontal="center" vertical="center" wrapText="1"/>
    </xf>
    <xf numFmtId="39" fontId="17" fillId="0" borderId="3"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xf>
    <xf numFmtId="0" fontId="16" fillId="0" borderId="3"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164" fontId="8" fillId="0" borderId="4" xfId="0" applyNumberFormat="1" applyFont="1" applyFill="1" applyBorder="1" applyAlignment="1" applyProtection="1">
      <alignment horizontal="center" vertical="center"/>
    </xf>
    <xf numFmtId="0" fontId="18" fillId="0" borderId="3" xfId="0" applyNumberFormat="1" applyFont="1" applyFill="1" applyBorder="1" applyAlignment="1" applyProtection="1">
      <alignment horizontal="justify" vertical="center" wrapText="1"/>
    </xf>
    <xf numFmtId="0" fontId="2" fillId="0" borderId="3" xfId="0" quotePrefix="1" applyNumberFormat="1" applyFont="1" applyFill="1" applyBorder="1" applyAlignment="1" applyProtection="1">
      <alignment horizontal="justify" vertical="center" wrapText="1"/>
    </xf>
    <xf numFmtId="0" fontId="2" fillId="0" borderId="3" xfId="0" applyNumberFormat="1" applyFont="1" applyFill="1" applyBorder="1" applyAlignment="1" applyProtection="1">
      <alignment horizontal="justify" vertical="center" wrapText="1"/>
    </xf>
    <xf numFmtId="0" fontId="8" fillId="0" borderId="3" xfId="0" applyNumberFormat="1" applyFont="1" applyFill="1" applyBorder="1" applyAlignment="1" applyProtection="1">
      <alignment horizontal="justify" vertical="center" wrapText="1"/>
    </xf>
    <xf numFmtId="0" fontId="2" fillId="0" borderId="3" xfId="0" applyNumberFormat="1" applyFont="1" applyFill="1" applyBorder="1" applyAlignment="1" applyProtection="1">
      <alignment horizontal="justify" wrapText="1"/>
    </xf>
    <xf numFmtId="0" fontId="18" fillId="0" borderId="3" xfId="0" applyNumberFormat="1" applyFont="1" applyFill="1" applyBorder="1" applyAlignment="1" applyProtection="1">
      <alignment horizontal="justify" wrapText="1"/>
    </xf>
    <xf numFmtId="0" fontId="11" fillId="0" borderId="0" xfId="0" applyNumberFormat="1" applyFont="1" applyFill="1" applyBorder="1" applyAlignment="1" applyProtection="1">
      <alignment horizontal="left" vertical="center" wrapText="1"/>
    </xf>
    <xf numFmtId="164" fontId="3" fillId="0" borderId="3" xfId="1" applyNumberFormat="1" applyFont="1" applyFill="1" applyBorder="1" applyAlignment="1" applyProtection="1">
      <alignment horizontal="center" vertical="center" wrapText="1"/>
      <protection locked="0"/>
    </xf>
    <xf numFmtId="4" fontId="3" fillId="0" borderId="3" xfId="1" applyNumberFormat="1" applyFont="1" applyFill="1" applyBorder="1" applyAlignment="1" applyProtection="1">
      <alignment horizontal="center" vertical="center" wrapText="1"/>
      <protection locked="0"/>
    </xf>
    <xf numFmtId="0" fontId="4"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3" fontId="3" fillId="0" borderId="3" xfId="1" applyNumberFormat="1" applyFont="1" applyFill="1" applyBorder="1" applyAlignment="1" applyProtection="1">
      <alignment horizontal="center" vertical="center" wrapText="1"/>
      <protection locked="0"/>
    </xf>
    <xf numFmtId="165" fontId="3" fillId="0" borderId="3" xfId="1" applyNumberFormat="1" applyFont="1" applyFill="1" applyBorder="1" applyAlignment="1" applyProtection="1">
      <alignment horizontal="center" vertical="center" wrapText="1"/>
      <protection locked="0"/>
    </xf>
    <xf numFmtId="164" fontId="8" fillId="0" borderId="3" xfId="1" applyNumberFormat="1" applyFont="1" applyFill="1" applyBorder="1" applyAlignment="1" applyProtection="1">
      <alignment horizontal="center" vertical="center" wrapText="1"/>
      <protection hidden="1"/>
    </xf>
    <xf numFmtId="164" fontId="3" fillId="0" borderId="1" xfId="1" applyNumberFormat="1" applyFont="1" applyFill="1" applyBorder="1" applyAlignment="1" applyProtection="1">
      <alignment horizontal="center" vertical="center" wrapText="1"/>
      <protection hidden="1"/>
    </xf>
    <xf numFmtId="164" fontId="3" fillId="0" borderId="2" xfId="1" applyNumberFormat="1" applyFont="1" applyFill="1" applyBorder="1" applyAlignment="1" applyProtection="1">
      <alignment horizontal="center" vertical="center" wrapText="1"/>
      <protection hidden="1"/>
    </xf>
    <xf numFmtId="164" fontId="3" fillId="0" borderId="6" xfId="1" applyNumberFormat="1" applyFont="1" applyFill="1" applyBorder="1" applyAlignment="1" applyProtection="1">
      <alignment horizontal="center" vertical="center" wrapText="1"/>
      <protection hidden="1"/>
    </xf>
    <xf numFmtId="164" fontId="3" fillId="0" borderId="7" xfId="1" applyNumberFormat="1" applyFont="1" applyFill="1" applyBorder="1" applyAlignment="1" applyProtection="1">
      <alignment horizontal="center" vertical="center" wrapText="1"/>
      <protection hidden="1"/>
    </xf>
    <xf numFmtId="164" fontId="3" fillId="0" borderId="8" xfId="1" applyNumberFormat="1" applyFont="1" applyFill="1" applyBorder="1" applyAlignment="1" applyProtection="1">
      <alignment horizontal="center" vertical="center" wrapText="1"/>
      <protection hidden="1"/>
    </xf>
    <xf numFmtId="164" fontId="4" fillId="0" borderId="1" xfId="0" applyNumberFormat="1" applyFont="1" applyFill="1" applyBorder="1" applyAlignment="1" applyProtection="1">
      <alignment horizontal="center" vertical="center" wrapText="1"/>
    </xf>
    <xf numFmtId="164" fontId="4" fillId="0" borderId="2"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3" fontId="3" fillId="0" borderId="1" xfId="1" applyNumberFormat="1" applyFont="1" applyFill="1" applyBorder="1" applyAlignment="1" applyProtection="1">
      <alignment horizontal="center" vertical="center" wrapText="1"/>
      <protection locked="0"/>
    </xf>
    <xf numFmtId="3" fontId="3" fillId="0" borderId="5" xfId="1" applyNumberFormat="1" applyFont="1" applyFill="1" applyBorder="1" applyAlignment="1" applyProtection="1">
      <alignment horizontal="center" vertical="center" wrapText="1"/>
      <protection locked="0"/>
    </xf>
    <xf numFmtId="3" fontId="3" fillId="0" borderId="2" xfId="1" applyNumberFormat="1" applyFont="1" applyFill="1" applyBorder="1" applyAlignment="1" applyProtection="1">
      <alignment horizontal="center" vertical="center" wrapText="1"/>
      <protection locked="0"/>
    </xf>
    <xf numFmtId="4" fontId="3" fillId="0" borderId="1" xfId="1" applyNumberFormat="1" applyFont="1" applyFill="1" applyBorder="1" applyAlignment="1" applyProtection="1">
      <alignment horizontal="center" vertical="center" wrapText="1"/>
      <protection locked="0"/>
    </xf>
    <xf numFmtId="4" fontId="3" fillId="0" borderId="5" xfId="1" applyNumberFormat="1" applyFont="1" applyFill="1" applyBorder="1" applyAlignment="1" applyProtection="1">
      <alignment horizontal="center" vertical="center" wrapText="1"/>
      <protection locked="0"/>
    </xf>
    <xf numFmtId="4" fontId="3" fillId="0" borderId="2" xfId="1" applyNumberFormat="1" applyFont="1" applyFill="1" applyBorder="1" applyAlignment="1" applyProtection="1">
      <alignment horizontal="center" vertical="center" wrapText="1"/>
      <protection locked="0"/>
    </xf>
    <xf numFmtId="4" fontId="3" fillId="0" borderId="6" xfId="1" applyNumberFormat="1" applyFont="1" applyFill="1" applyBorder="1" applyAlignment="1" applyProtection="1">
      <alignment horizontal="center" vertical="center" wrapText="1"/>
      <protection locked="0"/>
    </xf>
    <xf numFmtId="4" fontId="3" fillId="0" borderId="7" xfId="1" applyNumberFormat="1" applyFont="1" applyFill="1" applyBorder="1" applyAlignment="1" applyProtection="1">
      <alignment horizontal="center" vertical="center" wrapText="1"/>
      <protection locked="0"/>
    </xf>
    <xf numFmtId="164" fontId="3" fillId="0" borderId="6" xfId="1" applyNumberFormat="1" applyFont="1" applyFill="1" applyBorder="1" applyAlignment="1" applyProtection="1">
      <alignment horizontal="center" vertical="center" wrapText="1"/>
      <protection locked="0"/>
    </xf>
    <xf numFmtId="164" fontId="3" fillId="0" borderId="7" xfId="1" applyNumberFormat="1" applyFont="1" applyFill="1" applyBorder="1" applyAlignment="1" applyProtection="1">
      <alignment horizontal="center" vertical="center" wrapText="1"/>
      <protection locked="0"/>
    </xf>
    <xf numFmtId="164" fontId="3" fillId="0" borderId="8" xfId="1" applyNumberFormat="1" applyFont="1" applyFill="1" applyBorder="1" applyAlignment="1" applyProtection="1">
      <alignment horizontal="center" vertical="center" wrapText="1"/>
      <protection locked="0"/>
    </xf>
    <xf numFmtId="165" fontId="3" fillId="0" borderId="1" xfId="1" applyNumberFormat="1" applyFont="1" applyFill="1" applyBorder="1" applyAlignment="1" applyProtection="1">
      <alignment horizontal="center" vertical="center" wrapText="1"/>
      <protection locked="0"/>
    </xf>
    <xf numFmtId="165" fontId="3" fillId="0" borderId="5" xfId="1" applyNumberFormat="1" applyFont="1" applyFill="1" applyBorder="1" applyAlignment="1" applyProtection="1">
      <alignment horizontal="center" vertical="center" wrapText="1"/>
      <protection locked="0"/>
    </xf>
    <xf numFmtId="165" fontId="3" fillId="0" borderId="2" xfId="1"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3" fontId="15" fillId="0" borderId="3" xfId="1" applyNumberFormat="1" applyFont="1" applyFill="1" applyBorder="1" applyAlignment="1" applyProtection="1">
      <alignment horizontal="center" vertical="center" wrapText="1"/>
      <protection locked="0"/>
    </xf>
    <xf numFmtId="4" fontId="15" fillId="0" borderId="3" xfId="1" applyNumberFormat="1" applyFont="1" applyFill="1" applyBorder="1" applyAlignment="1" applyProtection="1">
      <alignment horizontal="center" vertical="center" wrapText="1"/>
      <protection locked="0"/>
    </xf>
    <xf numFmtId="164" fontId="15" fillId="0" borderId="3" xfId="1" applyNumberFormat="1" applyFont="1" applyFill="1" applyBorder="1" applyAlignment="1" applyProtection="1">
      <alignment horizontal="center" vertical="center" wrapText="1"/>
      <protection hidden="1"/>
    </xf>
    <xf numFmtId="164" fontId="17" fillId="0" borderId="1" xfId="0" applyNumberFormat="1" applyFont="1" applyFill="1" applyBorder="1" applyAlignment="1" applyProtection="1">
      <alignment horizontal="center" vertical="center" wrapText="1"/>
    </xf>
    <xf numFmtId="164" fontId="17" fillId="0" borderId="2" xfId="0" applyNumberFormat="1" applyFont="1" applyFill="1" applyBorder="1" applyAlignment="1" applyProtection="1">
      <alignment horizontal="center" vertical="center" wrapText="1"/>
    </xf>
    <xf numFmtId="165" fontId="15" fillId="0" borderId="3" xfId="1" applyNumberFormat="1" applyFont="1" applyFill="1" applyBorder="1" applyAlignment="1" applyProtection="1">
      <alignment horizontal="center" vertical="center" wrapText="1"/>
      <protection locked="0"/>
    </xf>
    <xf numFmtId="4" fontId="3" fillId="0" borderId="8" xfId="1" applyNumberFormat="1" applyFont="1" applyFill="1" applyBorder="1" applyAlignment="1" applyProtection="1">
      <alignment horizontal="center" vertical="center" wrapText="1"/>
      <protection locked="0"/>
    </xf>
    <xf numFmtId="4" fontId="3" fillId="0" borderId="9" xfId="1" applyNumberFormat="1" applyFont="1" applyFill="1" applyBorder="1" applyAlignment="1" applyProtection="1">
      <alignment horizontal="center" vertical="center" wrapText="1"/>
      <protection locked="0"/>
    </xf>
    <xf numFmtId="4" fontId="3" fillId="0" borderId="11" xfId="1" applyNumberFormat="1" applyFont="1" applyFill="1" applyBorder="1" applyAlignment="1" applyProtection="1">
      <alignment horizontal="center" vertical="center" wrapText="1"/>
      <protection locked="0"/>
    </xf>
    <xf numFmtId="4" fontId="3" fillId="0" borderId="10" xfId="1"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cellXfs>
  <cellStyles count="3">
    <cellStyle name="Comma" xfId="2" builtinId="3"/>
    <cellStyle name="Normal" xfId="0" builtinId="0"/>
    <cellStyle name="Normal 2" xfId="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4" zoomScale="90" zoomScaleNormal="90" workbookViewId="0">
      <selection activeCell="I11" sqref="I11"/>
    </sheetView>
  </sheetViews>
  <sheetFormatPr defaultRowHeight="15" x14ac:dyDescent="0.25"/>
  <cols>
    <col min="2" max="2" width="70.7109375" customWidth="1"/>
    <col min="3" max="3" width="13.28515625" customWidth="1"/>
    <col min="4" max="4" width="12.85546875" customWidth="1"/>
    <col min="5" max="5" width="11.85546875" customWidth="1"/>
    <col min="6" max="6" width="82.28515625" customWidth="1"/>
  </cols>
  <sheetData>
    <row r="1" spans="1:7" ht="61.5" customHeight="1" x14ac:dyDescent="0.25">
      <c r="A1" s="129" t="s">
        <v>98</v>
      </c>
      <c r="B1" s="129"/>
      <c r="C1" s="129"/>
      <c r="D1" s="129"/>
      <c r="E1" s="129"/>
      <c r="F1" s="129"/>
      <c r="G1" s="41"/>
    </row>
    <row r="2" spans="1:7" ht="18.75" x14ac:dyDescent="0.25">
      <c r="A2" s="141" t="s">
        <v>109</v>
      </c>
      <c r="B2" s="141"/>
      <c r="C2" s="141"/>
      <c r="D2" s="141"/>
      <c r="E2" s="141"/>
      <c r="F2" s="141"/>
      <c r="G2" s="141"/>
    </row>
    <row r="3" spans="1:7" ht="18.75" x14ac:dyDescent="0.3">
      <c r="A3" s="23"/>
      <c r="B3" s="1"/>
      <c r="C3" s="4"/>
      <c r="D3" s="3"/>
      <c r="E3" s="3"/>
      <c r="F3" s="1"/>
      <c r="G3" s="46"/>
    </row>
    <row r="4" spans="1:7" ht="56.25" x14ac:dyDescent="0.3">
      <c r="A4" s="131" t="s">
        <v>0</v>
      </c>
      <c r="B4" s="126" t="s">
        <v>4</v>
      </c>
      <c r="C4" s="82" t="s">
        <v>5</v>
      </c>
      <c r="D4" s="81" t="s">
        <v>19</v>
      </c>
      <c r="E4" s="81" t="s">
        <v>20</v>
      </c>
      <c r="F4" s="132" t="s">
        <v>22</v>
      </c>
      <c r="G4" s="46"/>
    </row>
    <row r="5" spans="1:7" ht="18.75" x14ac:dyDescent="0.3">
      <c r="A5" s="131"/>
      <c r="B5" s="126"/>
      <c r="C5" s="126" t="s">
        <v>39</v>
      </c>
      <c r="D5" s="126" t="s">
        <v>39</v>
      </c>
      <c r="E5" s="126" t="s">
        <v>39</v>
      </c>
      <c r="F5" s="132"/>
      <c r="G5" s="46"/>
    </row>
    <row r="6" spans="1:7" ht="18.75" x14ac:dyDescent="0.3">
      <c r="A6" s="131"/>
      <c r="B6" s="126"/>
      <c r="C6" s="126"/>
      <c r="D6" s="126"/>
      <c r="E6" s="126"/>
      <c r="F6" s="132"/>
      <c r="G6" s="46"/>
    </row>
    <row r="7" spans="1:7" ht="56.25" x14ac:dyDescent="0.3">
      <c r="A7" s="84">
        <v>1</v>
      </c>
      <c r="B7" s="7" t="s">
        <v>48</v>
      </c>
      <c r="C7" s="67">
        <v>95.21</v>
      </c>
      <c r="D7" s="67">
        <v>92.47</v>
      </c>
      <c r="E7" s="69">
        <v>0</v>
      </c>
      <c r="F7" s="19" t="s">
        <v>93</v>
      </c>
      <c r="G7" s="46"/>
    </row>
    <row r="8" spans="1:7" ht="30.75" customHeight="1" x14ac:dyDescent="0.3">
      <c r="A8" s="78">
        <v>2</v>
      </c>
      <c r="B8" s="79" t="s">
        <v>7</v>
      </c>
      <c r="C8" s="67"/>
      <c r="D8" s="67"/>
      <c r="E8" s="67"/>
      <c r="F8" s="53"/>
      <c r="G8" s="46"/>
    </row>
    <row r="9" spans="1:7" ht="37.5" x14ac:dyDescent="0.3">
      <c r="A9" s="75" t="s">
        <v>8</v>
      </c>
      <c r="B9" s="44" t="s">
        <v>9</v>
      </c>
      <c r="C9" s="67"/>
      <c r="D9" s="67"/>
      <c r="E9" s="67"/>
      <c r="F9" s="49"/>
      <c r="G9" s="46"/>
    </row>
    <row r="10" spans="1:7" ht="37.5" x14ac:dyDescent="0.3">
      <c r="A10" s="75" t="s">
        <v>11</v>
      </c>
      <c r="B10" s="44" t="s">
        <v>10</v>
      </c>
      <c r="C10" s="67"/>
      <c r="D10" s="67"/>
      <c r="E10" s="67"/>
      <c r="F10" s="49"/>
      <c r="G10" s="46"/>
    </row>
    <row r="11" spans="1:7" ht="37.5" x14ac:dyDescent="0.3">
      <c r="A11" s="75" t="s">
        <v>16</v>
      </c>
      <c r="B11" s="44" t="s">
        <v>12</v>
      </c>
      <c r="C11" s="67"/>
      <c r="D11" s="67"/>
      <c r="E11" s="67"/>
      <c r="F11" s="49"/>
      <c r="G11" s="46"/>
    </row>
    <row r="12" spans="1:7" ht="37.5" x14ac:dyDescent="0.3">
      <c r="A12" s="75" t="s">
        <v>17</v>
      </c>
      <c r="B12" s="44" t="s">
        <v>13</v>
      </c>
      <c r="C12" s="68"/>
      <c r="D12" s="68"/>
      <c r="E12" s="68"/>
      <c r="F12" s="19"/>
      <c r="G12" s="46"/>
    </row>
    <row r="13" spans="1:7" ht="37.5" x14ac:dyDescent="0.3">
      <c r="A13" s="75" t="s">
        <v>18</v>
      </c>
      <c r="B13" s="44" t="s">
        <v>14</v>
      </c>
      <c r="C13" s="67"/>
      <c r="D13" s="67"/>
      <c r="E13" s="67"/>
      <c r="F13" s="49"/>
      <c r="G13" s="46"/>
    </row>
    <row r="14" spans="1:7" ht="56.25" x14ac:dyDescent="0.3">
      <c r="A14" s="78">
        <v>3</v>
      </c>
      <c r="B14" s="79" t="s">
        <v>15</v>
      </c>
      <c r="C14" s="67"/>
      <c r="D14" s="67"/>
      <c r="E14" s="67"/>
      <c r="F14" s="53"/>
      <c r="G14" s="46"/>
    </row>
    <row r="15" spans="1:7" ht="37.5" x14ac:dyDescent="0.3">
      <c r="A15" s="78">
        <v>4</v>
      </c>
      <c r="B15" s="79" t="s">
        <v>21</v>
      </c>
      <c r="C15" s="67">
        <f>C7-C8+C14</f>
        <v>95.21</v>
      </c>
      <c r="D15" s="67">
        <f>D7-D8+D14</f>
        <v>92.47</v>
      </c>
      <c r="E15" s="69">
        <v>0</v>
      </c>
      <c r="F15" s="53"/>
      <c r="G15" s="46"/>
    </row>
    <row r="16" spans="1:7" x14ac:dyDescent="0.25">
      <c r="A16" s="36"/>
    </row>
    <row r="17" spans="1:1" x14ac:dyDescent="0.25">
      <c r="A17" s="36"/>
    </row>
  </sheetData>
  <mergeCells count="8">
    <mergeCell ref="A1:F1"/>
    <mergeCell ref="A2:G2"/>
    <mergeCell ref="A4:A6"/>
    <mergeCell ref="B4:B6"/>
    <mergeCell ref="F4:F6"/>
    <mergeCell ref="C5:C6"/>
    <mergeCell ref="D5:D6"/>
    <mergeCell ref="E5:E6"/>
  </mergeCells>
  <pageMargins left="7.874015748031496E-2" right="7.874015748031496E-2" top="0" bottom="0"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view="pageLayout" zoomScale="71" zoomScaleNormal="40" zoomScalePageLayoutView="71" workbookViewId="0">
      <selection activeCell="V10" sqref="V10"/>
    </sheetView>
  </sheetViews>
  <sheetFormatPr defaultColWidth="9.140625" defaultRowHeight="19.5" x14ac:dyDescent="0.25"/>
  <cols>
    <col min="1" max="1" width="7.7109375" style="23" customWidth="1"/>
    <col min="2" max="2" width="64.85546875" style="5" customWidth="1"/>
    <col min="3" max="3" width="12.85546875" style="4" customWidth="1"/>
    <col min="4" max="4" width="13" style="4" customWidth="1"/>
    <col min="5" max="5" width="11.28515625" style="4" customWidth="1"/>
    <col min="6" max="6" width="12.7109375" style="4" customWidth="1"/>
    <col min="7" max="8" width="12.85546875" style="4" customWidth="1"/>
    <col min="9" max="9" width="13.7109375" style="27" customWidth="1"/>
    <col min="10" max="10" width="12.28515625" style="27" customWidth="1"/>
    <col min="11" max="11" width="11" style="27" customWidth="1"/>
    <col min="12" max="13" width="11.28515625" style="27" customWidth="1"/>
    <col min="14" max="14" width="12.140625" style="27" customWidth="1"/>
    <col min="15" max="15" width="11.7109375" style="27" customWidth="1"/>
    <col min="16" max="16" width="11.28515625" style="27" customWidth="1"/>
    <col min="17" max="17" width="10.7109375" style="27" customWidth="1"/>
    <col min="18" max="18" width="10.28515625" style="27" customWidth="1"/>
    <col min="19" max="19" width="11.7109375" style="27" customWidth="1"/>
    <col min="20" max="20" width="10" style="27" customWidth="1"/>
    <col min="21" max="21" width="11" style="27" customWidth="1"/>
    <col min="22" max="22" width="14.140625" style="1" customWidth="1"/>
    <col min="23" max="23" width="10.7109375" style="6" customWidth="1"/>
    <col min="24" max="24" width="40.7109375" style="2" bestFit="1" customWidth="1"/>
    <col min="25" max="16384" width="9.140625" style="2"/>
  </cols>
  <sheetData>
    <row r="1" spans="1:23" ht="18.75" x14ac:dyDescent="0.25">
      <c r="A1" s="127"/>
      <c r="B1" s="127"/>
      <c r="C1" s="127"/>
      <c r="D1" s="127"/>
      <c r="E1" s="127"/>
      <c r="F1" s="127"/>
      <c r="G1" s="127"/>
      <c r="H1" s="127"/>
      <c r="I1" s="127"/>
      <c r="J1" s="127"/>
      <c r="K1" s="127"/>
      <c r="L1" s="127"/>
      <c r="M1" s="127"/>
      <c r="N1" s="127"/>
      <c r="O1" s="127"/>
      <c r="P1" s="127"/>
      <c r="Q1" s="127"/>
      <c r="R1" s="127"/>
      <c r="S1" s="127"/>
      <c r="T1" s="127"/>
      <c r="U1" s="127"/>
      <c r="V1" s="127"/>
    </row>
    <row r="2" spans="1:23" ht="52.5" customHeight="1" x14ac:dyDescent="0.25">
      <c r="A2" s="128" t="s">
        <v>99</v>
      </c>
      <c r="B2" s="129"/>
      <c r="C2" s="129"/>
      <c r="D2" s="129"/>
      <c r="E2" s="129"/>
      <c r="F2" s="129"/>
      <c r="G2" s="129"/>
      <c r="H2" s="129"/>
      <c r="I2" s="129"/>
      <c r="J2" s="129"/>
      <c r="K2" s="129"/>
      <c r="L2" s="129"/>
      <c r="M2" s="129"/>
      <c r="N2" s="129"/>
      <c r="O2" s="129"/>
      <c r="P2" s="129"/>
      <c r="Q2" s="129"/>
      <c r="R2" s="129"/>
      <c r="S2" s="129"/>
      <c r="T2" s="129"/>
      <c r="U2" s="129"/>
      <c r="V2" s="129"/>
    </row>
    <row r="3" spans="1:23" ht="20.25" customHeight="1" x14ac:dyDescent="0.25">
      <c r="A3" s="130" t="s">
        <v>109</v>
      </c>
      <c r="B3" s="128"/>
      <c r="C3" s="128"/>
      <c r="D3" s="128"/>
      <c r="E3" s="128"/>
      <c r="F3" s="128"/>
      <c r="G3" s="128"/>
      <c r="H3" s="128"/>
      <c r="I3" s="128"/>
      <c r="J3" s="128"/>
      <c r="K3" s="128"/>
      <c r="L3" s="128"/>
      <c r="M3" s="128"/>
      <c r="N3" s="128"/>
      <c r="O3" s="128"/>
      <c r="P3" s="128"/>
      <c r="Q3" s="128"/>
      <c r="R3" s="128"/>
      <c r="S3" s="128"/>
      <c r="T3" s="128"/>
      <c r="U3" s="128"/>
      <c r="V3" s="128"/>
    </row>
    <row r="4" spans="1:23" ht="18.75" x14ac:dyDescent="0.25">
      <c r="B4" s="1"/>
    </row>
    <row r="5" spans="1:23" ht="93.75" x14ac:dyDescent="0.25">
      <c r="A5" s="131" t="s">
        <v>0</v>
      </c>
      <c r="B5" s="126" t="s">
        <v>4</v>
      </c>
      <c r="C5" s="126" t="s">
        <v>5</v>
      </c>
      <c r="D5" s="126"/>
      <c r="E5" s="126"/>
      <c r="F5" s="126"/>
      <c r="G5" s="126"/>
      <c r="H5" s="126"/>
      <c r="I5" s="126"/>
      <c r="J5" s="126"/>
      <c r="K5" s="126"/>
      <c r="L5" s="125" t="s">
        <v>19</v>
      </c>
      <c r="M5" s="125"/>
      <c r="N5" s="125"/>
      <c r="O5" s="125"/>
      <c r="P5" s="125"/>
      <c r="Q5" s="125"/>
      <c r="R5" s="125"/>
      <c r="S5" s="125"/>
      <c r="T5" s="125"/>
      <c r="U5" s="81" t="s">
        <v>20</v>
      </c>
      <c r="V5" s="132" t="s">
        <v>22</v>
      </c>
    </row>
    <row r="6" spans="1:23" ht="47.25" customHeight="1" x14ac:dyDescent="0.25">
      <c r="A6" s="131"/>
      <c r="B6" s="126"/>
      <c r="C6" s="126" t="s">
        <v>23</v>
      </c>
      <c r="D6" s="126" t="s">
        <v>2</v>
      </c>
      <c r="E6" s="126"/>
      <c r="F6" s="126"/>
      <c r="G6" s="126"/>
      <c r="H6" s="126"/>
      <c r="I6" s="126"/>
      <c r="J6" s="126"/>
      <c r="K6" s="126"/>
      <c r="L6" s="126" t="s">
        <v>23</v>
      </c>
      <c r="M6" s="133" t="s">
        <v>2</v>
      </c>
      <c r="N6" s="133"/>
      <c r="O6" s="133"/>
      <c r="P6" s="133"/>
      <c r="Q6" s="133"/>
      <c r="R6" s="133"/>
      <c r="S6" s="133"/>
      <c r="T6" s="133"/>
      <c r="U6" s="126" t="s">
        <v>23</v>
      </c>
      <c r="V6" s="132"/>
    </row>
    <row r="7" spans="1:23" ht="75" x14ac:dyDescent="0.25">
      <c r="A7" s="131"/>
      <c r="B7" s="126"/>
      <c r="C7" s="126"/>
      <c r="D7" s="22" t="s">
        <v>3</v>
      </c>
      <c r="E7" s="9" t="s">
        <v>24</v>
      </c>
      <c r="F7" s="9" t="s">
        <v>31</v>
      </c>
      <c r="G7" s="22" t="s">
        <v>32</v>
      </c>
      <c r="H7" s="9" t="s">
        <v>29</v>
      </c>
      <c r="I7" s="9" t="s">
        <v>25</v>
      </c>
      <c r="J7" s="9" t="s">
        <v>33</v>
      </c>
      <c r="K7" s="9" t="s">
        <v>34</v>
      </c>
      <c r="L7" s="126"/>
      <c r="M7" s="22" t="s">
        <v>3</v>
      </c>
      <c r="N7" s="9" t="s">
        <v>24</v>
      </c>
      <c r="O7" s="9" t="s">
        <v>31</v>
      </c>
      <c r="P7" s="22" t="s">
        <v>32</v>
      </c>
      <c r="Q7" s="9" t="s">
        <v>29</v>
      </c>
      <c r="R7" s="9" t="s">
        <v>25</v>
      </c>
      <c r="S7" s="9" t="s">
        <v>33</v>
      </c>
      <c r="T7" s="9" t="s">
        <v>34</v>
      </c>
      <c r="U7" s="126"/>
      <c r="V7" s="132"/>
    </row>
    <row r="8" spans="1:23" s="12" customFormat="1" ht="18.75" x14ac:dyDescent="0.25">
      <c r="A8" s="24">
        <v>1</v>
      </c>
      <c r="B8" s="7" t="s">
        <v>6</v>
      </c>
      <c r="C8" s="28">
        <f>SUM(D8:K8)</f>
        <v>7006.67</v>
      </c>
      <c r="D8" s="28">
        <f>SUM(D9:D11)</f>
        <v>1702.41</v>
      </c>
      <c r="E8" s="28">
        <f t="shared" ref="E8:K8" si="0">SUM(E9:E11)</f>
        <v>690.77</v>
      </c>
      <c r="F8" s="28">
        <f t="shared" si="0"/>
        <v>835.74</v>
      </c>
      <c r="G8" s="28">
        <f t="shared" si="0"/>
        <v>1670.9299999999998</v>
      </c>
      <c r="H8" s="28">
        <f t="shared" si="0"/>
        <v>1108.82</v>
      </c>
      <c r="I8" s="28">
        <f t="shared" si="0"/>
        <v>731.13000000000011</v>
      </c>
      <c r="J8" s="28">
        <f t="shared" si="0"/>
        <v>171.66</v>
      </c>
      <c r="K8" s="28">
        <f t="shared" si="0"/>
        <v>95.21</v>
      </c>
      <c r="L8" s="28">
        <f>SUM(M8:T8)</f>
        <v>596.96</v>
      </c>
      <c r="M8" s="28">
        <f>SUM(M9:M11)</f>
        <v>79.64</v>
      </c>
      <c r="N8" s="28">
        <f t="shared" ref="N8:T8" si="1">SUM(N9:N11)</f>
        <v>29.84</v>
      </c>
      <c r="O8" s="28">
        <f t="shared" si="1"/>
        <v>36.31</v>
      </c>
      <c r="P8" s="28">
        <f t="shared" si="1"/>
        <v>14.72</v>
      </c>
      <c r="Q8" s="28">
        <f t="shared" si="1"/>
        <v>246.38</v>
      </c>
      <c r="R8" s="28">
        <f t="shared" si="1"/>
        <v>55.8</v>
      </c>
      <c r="S8" s="28">
        <f t="shared" si="1"/>
        <v>41.8</v>
      </c>
      <c r="T8" s="28">
        <f t="shared" si="1"/>
        <v>92.47</v>
      </c>
      <c r="U8" s="37">
        <v>0</v>
      </c>
      <c r="V8" s="7"/>
      <c r="W8" s="6"/>
    </row>
    <row r="9" spans="1:23" ht="62.25" customHeight="1" x14ac:dyDescent="0.25">
      <c r="A9" s="75" t="s">
        <v>1</v>
      </c>
      <c r="B9" s="44" t="s">
        <v>27</v>
      </c>
      <c r="C9" s="28"/>
      <c r="D9" s="9"/>
      <c r="E9" s="9"/>
      <c r="F9" s="9"/>
      <c r="G9" s="9"/>
      <c r="H9" s="9"/>
      <c r="I9" s="9"/>
      <c r="J9" s="9"/>
      <c r="K9" s="9"/>
      <c r="L9" s="28"/>
      <c r="M9" s="15"/>
      <c r="N9" s="15"/>
      <c r="O9" s="15"/>
      <c r="P9" s="15"/>
      <c r="Q9" s="15"/>
      <c r="R9" s="15"/>
      <c r="S9" s="15"/>
      <c r="T9" s="15"/>
      <c r="U9" s="28"/>
      <c r="V9" s="49"/>
    </row>
    <row r="10" spans="1:23" ht="93.75" x14ac:dyDescent="0.25">
      <c r="A10" s="75" t="s">
        <v>26</v>
      </c>
      <c r="B10" s="44" t="s">
        <v>28</v>
      </c>
      <c r="C10" s="28"/>
      <c r="D10" s="9"/>
      <c r="E10" s="9"/>
      <c r="F10" s="9"/>
      <c r="G10" s="9"/>
      <c r="H10" s="9"/>
      <c r="I10" s="9"/>
      <c r="J10" s="9"/>
      <c r="K10" s="9"/>
      <c r="L10" s="28"/>
      <c r="M10" s="15"/>
      <c r="N10" s="15"/>
      <c r="O10" s="15"/>
      <c r="P10" s="15"/>
      <c r="Q10" s="15"/>
      <c r="R10" s="15"/>
      <c r="S10" s="15"/>
      <c r="T10" s="15"/>
      <c r="U10" s="28"/>
      <c r="V10" s="49"/>
    </row>
    <row r="11" spans="1:23" ht="37.5" x14ac:dyDescent="0.25">
      <c r="A11" s="75" t="s">
        <v>37</v>
      </c>
      <c r="B11" s="44" t="s">
        <v>35</v>
      </c>
      <c r="C11" s="28">
        <f t="shared" ref="C11" si="2">SUM(D11:K11)</f>
        <v>7006.67</v>
      </c>
      <c r="D11" s="76">
        <f>'BANG 2 (LE THUY)'!C8</f>
        <v>1702.41</v>
      </c>
      <c r="E11" s="77">
        <f>'BANG 2(QUANG NINH)'!C7</f>
        <v>690.77</v>
      </c>
      <c r="F11" s="9">
        <f>'BANG 2 (DONG HOI)'!C8</f>
        <v>835.74</v>
      </c>
      <c r="G11" s="77">
        <f>'BANG 2 (BO TRACH)'!C8</f>
        <v>1670.9299999999998</v>
      </c>
      <c r="H11" s="77">
        <f>'BANG 2 (BA DON)'!C8</f>
        <v>1108.82</v>
      </c>
      <c r="I11" s="15">
        <f>'BANG 2 (QUANG TRACH)'!C7</f>
        <v>731.13000000000011</v>
      </c>
      <c r="J11" s="15">
        <f>'BANG 2 (TUYEN HOA)'!C7</f>
        <v>171.66</v>
      </c>
      <c r="K11" s="15">
        <f>'BANG 2 (MINH HOA)'!C7</f>
        <v>95.21</v>
      </c>
      <c r="L11" s="28">
        <f t="shared" ref="L11" si="3">SUM(M11:T11)</f>
        <v>596.96</v>
      </c>
      <c r="M11" s="15">
        <f>'BANG 2 (LE THUY)'!K8</f>
        <v>79.64</v>
      </c>
      <c r="N11" s="15">
        <f>'BANG 2(QUANG NINH)'!J7</f>
        <v>29.84</v>
      </c>
      <c r="O11" s="15">
        <f>'BANG 2 (DONG HOI)'!J8</f>
        <v>36.31</v>
      </c>
      <c r="P11" s="15">
        <f>'BANG 2 (BO TRACH)'!K8</f>
        <v>14.72</v>
      </c>
      <c r="Q11" s="15">
        <f>'BANG 2 (BA DON)'!G8</f>
        <v>246.38</v>
      </c>
      <c r="R11" s="15">
        <f>'BANG 2 (QUANG TRACH)'!I7</f>
        <v>55.8</v>
      </c>
      <c r="S11" s="15">
        <f>'BANG 2 (TUYEN HOA)'!G7</f>
        <v>41.8</v>
      </c>
      <c r="T11" s="15">
        <f>'BANG 2 (MINH HOA)'!D7</f>
        <v>92.47</v>
      </c>
      <c r="U11" s="28"/>
      <c r="V11" s="49"/>
    </row>
    <row r="12" spans="1:23" s="12" customFormat="1" ht="46.5" customHeight="1" x14ac:dyDescent="0.25">
      <c r="A12" s="78">
        <v>2</v>
      </c>
      <c r="B12" s="79" t="s">
        <v>7</v>
      </c>
      <c r="C12" s="28">
        <f>SUM(D12:K12)</f>
        <v>36.229999999999997</v>
      </c>
      <c r="D12" s="28">
        <f>SUM(D13:D17)</f>
        <v>6.3</v>
      </c>
      <c r="E12" s="28">
        <f t="shared" ref="E12:J12" si="4">SUM(E13:E17)</f>
        <v>2.13</v>
      </c>
      <c r="F12" s="28">
        <f t="shared" si="4"/>
        <v>6.9499999999999993</v>
      </c>
      <c r="G12" s="28">
        <f t="shared" si="4"/>
        <v>6.7499999999999991</v>
      </c>
      <c r="H12" s="28">
        <f t="shared" si="4"/>
        <v>2.7399999999999998</v>
      </c>
      <c r="I12" s="28">
        <f t="shared" si="4"/>
        <v>9.2800000000000011</v>
      </c>
      <c r="J12" s="28">
        <f t="shared" si="4"/>
        <v>2.08</v>
      </c>
      <c r="K12" s="28"/>
      <c r="L12" s="28">
        <f>SUM(M12:T12)</f>
        <v>6.17</v>
      </c>
      <c r="M12" s="28">
        <f>SUM(M13:M17)</f>
        <v>3.75</v>
      </c>
      <c r="N12" s="28">
        <f t="shared" ref="N12" si="5">SUM(N13:N17)</f>
        <v>2.42</v>
      </c>
      <c r="O12" s="28"/>
      <c r="P12" s="28"/>
      <c r="Q12" s="28"/>
      <c r="R12" s="28"/>
      <c r="S12" s="28"/>
      <c r="T12" s="28"/>
      <c r="U12" s="37">
        <v>0</v>
      </c>
      <c r="V12" s="53"/>
      <c r="W12" s="6"/>
    </row>
    <row r="13" spans="1:23" ht="59.25" customHeight="1" x14ac:dyDescent="0.25">
      <c r="A13" s="75" t="s">
        <v>8</v>
      </c>
      <c r="B13" s="44" t="s">
        <v>9</v>
      </c>
      <c r="C13" s="28"/>
      <c r="D13" s="9"/>
      <c r="E13" s="9"/>
      <c r="F13" s="9"/>
      <c r="G13" s="9"/>
      <c r="H13" s="9"/>
      <c r="I13" s="9"/>
      <c r="J13" s="9"/>
      <c r="K13" s="9"/>
      <c r="L13" s="28"/>
      <c r="M13" s="15"/>
      <c r="N13" s="15"/>
      <c r="O13" s="15"/>
      <c r="P13" s="15"/>
      <c r="Q13" s="15"/>
      <c r="R13" s="15"/>
      <c r="S13" s="15"/>
      <c r="T13" s="15"/>
      <c r="U13" s="28"/>
      <c r="V13" s="49"/>
    </row>
    <row r="14" spans="1:23" ht="69.75" customHeight="1" x14ac:dyDescent="0.25">
      <c r="A14" s="75" t="s">
        <v>11</v>
      </c>
      <c r="B14" s="44" t="s">
        <v>10</v>
      </c>
      <c r="C14" s="28"/>
      <c r="D14" s="9"/>
      <c r="E14" s="9"/>
      <c r="F14" s="9"/>
      <c r="G14" s="9"/>
      <c r="H14" s="9"/>
      <c r="I14" s="9"/>
      <c r="J14" s="9"/>
      <c r="K14" s="9"/>
      <c r="L14" s="28">
        <f t="shared" ref="L14:L19" si="6">SUM(M14:T14)</f>
        <v>2.42</v>
      </c>
      <c r="M14" s="15"/>
      <c r="N14" s="15">
        <f>'BANG 2(QUANG NINH)'!J8</f>
        <v>2.42</v>
      </c>
      <c r="O14" s="15"/>
      <c r="P14" s="15"/>
      <c r="Q14" s="15"/>
      <c r="R14" s="15"/>
      <c r="S14" s="15"/>
      <c r="T14" s="15"/>
      <c r="U14" s="28"/>
      <c r="V14" s="49"/>
    </row>
    <row r="15" spans="1:23" ht="56.25" customHeight="1" x14ac:dyDescent="0.25">
      <c r="A15" s="75" t="s">
        <v>16</v>
      </c>
      <c r="B15" s="44" t="s">
        <v>12</v>
      </c>
      <c r="C15" s="28"/>
      <c r="D15" s="9"/>
      <c r="E15" s="9"/>
      <c r="F15" s="9"/>
      <c r="G15" s="9"/>
      <c r="H15" s="9"/>
      <c r="I15" s="15"/>
      <c r="J15" s="15"/>
      <c r="K15" s="15"/>
      <c r="L15" s="28"/>
      <c r="M15" s="15"/>
      <c r="N15" s="15"/>
      <c r="O15" s="15"/>
      <c r="P15" s="15"/>
      <c r="Q15" s="15"/>
      <c r="R15" s="15"/>
      <c r="S15" s="15"/>
      <c r="T15" s="15"/>
      <c r="U15" s="28"/>
      <c r="V15" s="49"/>
    </row>
    <row r="16" spans="1:23" ht="54" customHeight="1" x14ac:dyDescent="0.25">
      <c r="A16" s="75" t="s">
        <v>17</v>
      </c>
      <c r="B16" s="44" t="s">
        <v>13</v>
      </c>
      <c r="C16" s="28">
        <f t="shared" ref="C16:C19" si="7">SUM(D16:K16)</f>
        <v>36.229999999999997</v>
      </c>
      <c r="D16" s="76">
        <f>'BANG 2 (LE THUY)'!C9</f>
        <v>6.3</v>
      </c>
      <c r="E16" s="77">
        <f>'BANG 2(QUANG NINH)'!C8</f>
        <v>2.13</v>
      </c>
      <c r="F16" s="9">
        <f>'BANG 2 (DONG HOI)'!C9</f>
        <v>6.9499999999999993</v>
      </c>
      <c r="G16" s="77">
        <f>'BANG 2 (BO TRACH)'!C13</f>
        <v>6.7499999999999991</v>
      </c>
      <c r="H16" s="77">
        <f>'BANG 2 (BA DON)'!C9</f>
        <v>2.7399999999999998</v>
      </c>
      <c r="I16" s="15">
        <f>'BANG 2 (QUANG TRACH)'!C8</f>
        <v>9.2800000000000011</v>
      </c>
      <c r="J16" s="15">
        <f>'BANG 2 (TUYEN HOA)'!C8</f>
        <v>2.08</v>
      </c>
      <c r="K16" s="15"/>
      <c r="L16" s="28">
        <f t="shared" si="6"/>
        <v>3.75</v>
      </c>
      <c r="M16" s="15">
        <f>'BANG 2 (LE THUY)'!K9</f>
        <v>3.75</v>
      </c>
      <c r="N16" s="15"/>
      <c r="O16" s="15"/>
      <c r="P16" s="15"/>
      <c r="Q16" s="15"/>
      <c r="R16" s="15"/>
      <c r="S16" s="15"/>
      <c r="T16" s="15"/>
      <c r="U16" s="28"/>
      <c r="V16" s="10"/>
    </row>
    <row r="17" spans="1:23" ht="52.5" customHeight="1" x14ac:dyDescent="0.25">
      <c r="A17" s="75" t="s">
        <v>18</v>
      </c>
      <c r="B17" s="44" t="s">
        <v>14</v>
      </c>
      <c r="C17" s="28"/>
      <c r="D17" s="9"/>
      <c r="E17" s="9"/>
      <c r="F17" s="9"/>
      <c r="G17" s="77"/>
      <c r="H17" s="9"/>
      <c r="I17" s="9"/>
      <c r="J17" s="9"/>
      <c r="K17" s="9"/>
      <c r="L17" s="28"/>
      <c r="M17" s="15"/>
      <c r="N17" s="15"/>
      <c r="O17" s="15"/>
      <c r="P17" s="15"/>
      <c r="Q17" s="15"/>
      <c r="R17" s="15"/>
      <c r="S17" s="15"/>
      <c r="T17" s="15"/>
      <c r="U17" s="28"/>
      <c r="V17" s="49"/>
    </row>
    <row r="18" spans="1:23" s="12" customFormat="1" ht="84.75" customHeight="1" x14ac:dyDescent="0.25">
      <c r="A18" s="78">
        <v>3</v>
      </c>
      <c r="B18" s="79" t="s">
        <v>15</v>
      </c>
      <c r="C18" s="28"/>
      <c r="D18" s="54"/>
      <c r="E18" s="54"/>
      <c r="F18" s="54"/>
      <c r="G18" s="54"/>
      <c r="H18" s="54"/>
      <c r="I18" s="80"/>
      <c r="J18" s="80"/>
      <c r="K18" s="80"/>
      <c r="L18" s="28"/>
      <c r="M18" s="80"/>
      <c r="N18" s="80"/>
      <c r="O18" s="80"/>
      <c r="P18" s="80"/>
      <c r="Q18" s="80"/>
      <c r="R18" s="80"/>
      <c r="S18" s="80"/>
      <c r="T18" s="80"/>
      <c r="U18" s="28"/>
      <c r="V18" s="53"/>
      <c r="W18" s="6"/>
    </row>
    <row r="19" spans="1:23" s="12" customFormat="1" ht="79.5" customHeight="1" x14ac:dyDescent="0.25">
      <c r="A19" s="78">
        <v>4</v>
      </c>
      <c r="B19" s="79" t="s">
        <v>100</v>
      </c>
      <c r="C19" s="28">
        <f t="shared" si="7"/>
        <v>6970.44</v>
      </c>
      <c r="D19" s="66">
        <f t="shared" ref="D19:M19" si="8">D8-D12+D18</f>
        <v>1696.1100000000001</v>
      </c>
      <c r="E19" s="66">
        <f t="shared" si="8"/>
        <v>688.64</v>
      </c>
      <c r="F19" s="66">
        <f t="shared" si="8"/>
        <v>828.79</v>
      </c>
      <c r="G19" s="66">
        <f t="shared" si="8"/>
        <v>1664.1799999999998</v>
      </c>
      <c r="H19" s="66">
        <f t="shared" si="8"/>
        <v>1106.08</v>
      </c>
      <c r="I19" s="66">
        <f t="shared" si="8"/>
        <v>721.85000000000014</v>
      </c>
      <c r="J19" s="66">
        <f t="shared" si="8"/>
        <v>169.57999999999998</v>
      </c>
      <c r="K19" s="66">
        <f t="shared" si="8"/>
        <v>95.21</v>
      </c>
      <c r="L19" s="28">
        <f t="shared" si="6"/>
        <v>590.79000000000008</v>
      </c>
      <c r="M19" s="66">
        <f t="shared" si="8"/>
        <v>75.89</v>
      </c>
      <c r="N19" s="66">
        <f t="shared" ref="N19" si="9">N8-N12+N18</f>
        <v>27.42</v>
      </c>
      <c r="O19" s="66">
        <f t="shared" ref="O19" si="10">O8-O12+O18</f>
        <v>36.31</v>
      </c>
      <c r="P19" s="66">
        <f t="shared" ref="P19" si="11">P8-P12+P18</f>
        <v>14.72</v>
      </c>
      <c r="Q19" s="66">
        <f t="shared" ref="Q19" si="12">Q8-Q12+Q18</f>
        <v>246.38</v>
      </c>
      <c r="R19" s="66">
        <f t="shared" ref="R19" si="13">R8-R12+R18</f>
        <v>55.8</v>
      </c>
      <c r="S19" s="66">
        <f t="shared" ref="S19" si="14">S8-S12+S18</f>
        <v>41.8</v>
      </c>
      <c r="T19" s="66">
        <f t="shared" ref="T19" si="15">T8-T12+T18</f>
        <v>92.47</v>
      </c>
      <c r="U19" s="37">
        <v>0</v>
      </c>
      <c r="V19" s="53"/>
      <c r="W19" s="6"/>
    </row>
    <row r="21" spans="1:23" ht="47.25" customHeight="1" x14ac:dyDescent="0.25">
      <c r="B21" s="124" t="s">
        <v>36</v>
      </c>
      <c r="C21" s="124"/>
      <c r="D21" s="124"/>
      <c r="E21" s="124"/>
      <c r="F21" s="124"/>
      <c r="G21" s="124"/>
    </row>
  </sheetData>
  <mergeCells count="14">
    <mergeCell ref="B21:G21"/>
    <mergeCell ref="L5:T5"/>
    <mergeCell ref="L6:L7"/>
    <mergeCell ref="U6:U7"/>
    <mergeCell ref="A1:V1"/>
    <mergeCell ref="A2:V2"/>
    <mergeCell ref="A3:V3"/>
    <mergeCell ref="A5:A7"/>
    <mergeCell ref="B5:B7"/>
    <mergeCell ref="C5:K5"/>
    <mergeCell ref="V5:V7"/>
    <mergeCell ref="C6:C7"/>
    <mergeCell ref="D6:K6"/>
    <mergeCell ref="M6:T6"/>
  </mergeCells>
  <printOptions horizontalCentered="1"/>
  <pageMargins left="0.118110236220472" right="3.9370078740157501E-2" top="0.32874015699999998" bottom="7.8740157480315001E-2" header="0.31496062992126" footer="0.196850393700787"/>
  <pageSetup paperSize="8" scale="60" fitToHeight="0" orientation="landscape" r:id="rId1"/>
  <headerFooter>
    <oddFooter>&amp;CTrang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A10" zoomScale="70" zoomScaleNormal="70" workbookViewId="0">
      <selection activeCell="S15" sqref="S15"/>
    </sheetView>
  </sheetViews>
  <sheetFormatPr defaultRowHeight="15" x14ac:dyDescent="0.25"/>
  <cols>
    <col min="1" max="1" width="6.7109375" style="36" bestFit="1" customWidth="1"/>
    <col min="2" max="2" width="46.7109375" customWidth="1"/>
    <col min="3" max="3" width="10.85546875" style="36" customWidth="1"/>
    <col min="4" max="4" width="10.140625" style="36" customWidth="1"/>
    <col min="5" max="5" width="9.140625" style="36" customWidth="1"/>
    <col min="6" max="6" width="10.140625" style="36" customWidth="1"/>
    <col min="7" max="7" width="9.140625" style="36" customWidth="1"/>
    <col min="8" max="8" width="10.140625" style="36" customWidth="1"/>
    <col min="9" max="9" width="9.140625" style="36" customWidth="1"/>
    <col min="10" max="10" width="12.28515625" style="36" customWidth="1"/>
    <col min="11" max="12" width="9.7109375" style="36" customWidth="1"/>
    <col min="13" max="14" width="10.28515625" style="36" customWidth="1"/>
    <col min="15" max="15" width="9.85546875" style="36" customWidth="1"/>
    <col min="16" max="16" width="100.85546875" customWidth="1"/>
  </cols>
  <sheetData>
    <row r="1" spans="1:16" s="2" customFormat="1" ht="18.75" x14ac:dyDescent="0.25">
      <c r="A1" s="127"/>
      <c r="B1" s="127"/>
      <c r="C1" s="127"/>
      <c r="D1" s="127"/>
      <c r="E1" s="127"/>
      <c r="F1" s="127"/>
      <c r="G1" s="127"/>
      <c r="H1" s="127"/>
      <c r="I1" s="127"/>
      <c r="J1" s="127"/>
      <c r="K1" s="127"/>
      <c r="L1" s="127"/>
      <c r="M1" s="127"/>
      <c r="N1" s="127"/>
      <c r="O1" s="6"/>
    </row>
    <row r="2" spans="1:16" s="2" customFormat="1" ht="53.25" customHeight="1" x14ac:dyDescent="0.25">
      <c r="A2" s="129" t="s">
        <v>50</v>
      </c>
      <c r="B2" s="129"/>
      <c r="C2" s="129"/>
      <c r="D2" s="129"/>
      <c r="E2" s="129"/>
      <c r="F2" s="129"/>
      <c r="G2" s="129"/>
      <c r="H2" s="129"/>
      <c r="I2" s="129"/>
      <c r="J2" s="129"/>
      <c r="K2" s="129"/>
      <c r="L2" s="129"/>
      <c r="M2" s="129"/>
      <c r="N2" s="129"/>
      <c r="O2" s="129"/>
      <c r="P2" s="129"/>
    </row>
    <row r="3" spans="1:16" ht="18.75" x14ac:dyDescent="0.25">
      <c r="A3" s="141" t="s">
        <v>109</v>
      </c>
      <c r="B3" s="129"/>
      <c r="C3" s="129"/>
      <c r="D3" s="129"/>
      <c r="E3" s="129"/>
      <c r="F3" s="129"/>
      <c r="G3" s="129"/>
      <c r="H3" s="129"/>
      <c r="I3" s="129"/>
      <c r="J3" s="129"/>
      <c r="K3" s="129"/>
      <c r="L3" s="129"/>
      <c r="M3" s="129"/>
      <c r="N3" s="129"/>
      <c r="O3" s="129"/>
      <c r="P3" s="129"/>
    </row>
    <row r="4" spans="1:16" ht="18.75" x14ac:dyDescent="0.25">
      <c r="A4" s="23"/>
      <c r="B4" s="1"/>
      <c r="C4" s="4"/>
      <c r="D4" s="4"/>
      <c r="E4" s="4"/>
      <c r="F4" s="4"/>
      <c r="G4" s="4"/>
      <c r="H4" s="4"/>
      <c r="I4" s="4"/>
      <c r="J4" s="4"/>
      <c r="K4" s="27"/>
      <c r="L4" s="27"/>
      <c r="M4" s="27"/>
      <c r="N4" s="27"/>
      <c r="O4" s="27"/>
      <c r="P4" s="1"/>
    </row>
    <row r="5" spans="1:16" ht="93.75" x14ac:dyDescent="0.25">
      <c r="A5" s="142" t="s">
        <v>0</v>
      </c>
      <c r="B5" s="145" t="s">
        <v>4</v>
      </c>
      <c r="C5" s="148" t="s">
        <v>5</v>
      </c>
      <c r="D5" s="149"/>
      <c r="E5" s="149"/>
      <c r="F5" s="149"/>
      <c r="G5" s="149"/>
      <c r="H5" s="149"/>
      <c r="I5" s="149"/>
      <c r="J5" s="149"/>
      <c r="K5" s="150" t="s">
        <v>19</v>
      </c>
      <c r="L5" s="151"/>
      <c r="M5" s="151"/>
      <c r="N5" s="152"/>
      <c r="O5" s="81" t="s">
        <v>20</v>
      </c>
      <c r="P5" s="153" t="s">
        <v>22</v>
      </c>
    </row>
    <row r="6" spans="1:16" ht="18.75" x14ac:dyDescent="0.25">
      <c r="A6" s="143"/>
      <c r="B6" s="146"/>
      <c r="C6" s="145" t="s">
        <v>39</v>
      </c>
      <c r="D6" s="126"/>
      <c r="E6" s="126"/>
      <c r="F6" s="126"/>
      <c r="G6" s="126"/>
      <c r="H6" s="126"/>
      <c r="I6" s="126"/>
      <c r="J6" s="126"/>
      <c r="K6" s="134" t="s">
        <v>39</v>
      </c>
      <c r="L6" s="136" t="s">
        <v>2</v>
      </c>
      <c r="M6" s="137"/>
      <c r="N6" s="138"/>
      <c r="O6" s="139" t="s">
        <v>39</v>
      </c>
      <c r="P6" s="154"/>
    </row>
    <row r="7" spans="1:16" ht="63.75" customHeight="1" x14ac:dyDescent="0.25">
      <c r="A7" s="144"/>
      <c r="B7" s="147"/>
      <c r="C7" s="147"/>
      <c r="D7" s="21" t="s">
        <v>45</v>
      </c>
      <c r="E7" s="21" t="s">
        <v>42</v>
      </c>
      <c r="F7" s="21" t="s">
        <v>41</v>
      </c>
      <c r="G7" s="21" t="s">
        <v>44</v>
      </c>
      <c r="H7" s="21" t="s">
        <v>40</v>
      </c>
      <c r="I7" s="21" t="s">
        <v>43</v>
      </c>
      <c r="J7" s="21" t="s">
        <v>49</v>
      </c>
      <c r="K7" s="135"/>
      <c r="L7" s="85" t="s">
        <v>41</v>
      </c>
      <c r="M7" s="85" t="s">
        <v>46</v>
      </c>
      <c r="N7" s="21" t="s">
        <v>49</v>
      </c>
      <c r="O7" s="140"/>
      <c r="P7" s="155"/>
    </row>
    <row r="8" spans="1:16" ht="93" customHeight="1" x14ac:dyDescent="0.25">
      <c r="A8" s="113">
        <v>1</v>
      </c>
      <c r="B8" s="79" t="s">
        <v>48</v>
      </c>
      <c r="C8" s="28">
        <f>SUM(D8:J8)</f>
        <v>1702.41</v>
      </c>
      <c r="D8" s="30">
        <v>20.36</v>
      </c>
      <c r="E8" s="30">
        <v>92.28</v>
      </c>
      <c r="F8" s="30">
        <v>53.87</v>
      </c>
      <c r="G8" s="30">
        <v>81.8</v>
      </c>
      <c r="H8" s="30">
        <v>218.25</v>
      </c>
      <c r="I8" s="30">
        <v>65.209999999999994</v>
      </c>
      <c r="J8" s="28">
        <v>1170.6400000000001</v>
      </c>
      <c r="K8" s="28">
        <f>SUM(L8:N8)</f>
        <v>79.64</v>
      </c>
      <c r="L8" s="30">
        <v>0.12</v>
      </c>
      <c r="M8" s="30">
        <v>18.23</v>
      </c>
      <c r="N8" s="30">
        <v>61.29</v>
      </c>
      <c r="O8" s="37">
        <v>0</v>
      </c>
      <c r="P8" s="19" t="s">
        <v>47</v>
      </c>
    </row>
    <row r="9" spans="1:16" ht="39" customHeight="1" x14ac:dyDescent="0.25">
      <c r="A9" s="26">
        <v>2</v>
      </c>
      <c r="B9" s="13" t="s">
        <v>7</v>
      </c>
      <c r="C9" s="38">
        <f>SUM(D9:J9)</f>
        <v>6.3</v>
      </c>
      <c r="D9" s="29">
        <f t="shared" ref="D9" si="0">SUM(D10:D14)</f>
        <v>0.17</v>
      </c>
      <c r="E9" s="29">
        <f t="shared" ref="E9" si="1">SUM(E10:E14)</f>
        <v>1.05</v>
      </c>
      <c r="F9" s="29">
        <f t="shared" ref="F9" si="2">SUM(F10:F14)</f>
        <v>0.31</v>
      </c>
      <c r="G9" s="29">
        <f t="shared" ref="G9" si="3">SUM(G10:G14)</f>
        <v>0.43</v>
      </c>
      <c r="H9" s="29">
        <f>SUM(H10:H14)</f>
        <v>3.92</v>
      </c>
      <c r="I9" s="29">
        <f t="shared" ref="I9" si="4">SUM(I10:I14)</f>
        <v>0.42</v>
      </c>
      <c r="J9" s="38"/>
      <c r="K9" s="33">
        <f>SUM(L9:N9)</f>
        <v>3.75</v>
      </c>
      <c r="L9" s="29">
        <f t="shared" ref="L9" si="5">SUM(L10:L14)</f>
        <v>0.12</v>
      </c>
      <c r="M9" s="29">
        <f t="shared" ref="M9" si="6">SUM(M10:M14)</f>
        <v>3.63</v>
      </c>
      <c r="N9" s="29"/>
      <c r="O9" s="33"/>
      <c r="P9" s="11"/>
    </row>
    <row r="10" spans="1:16" ht="56.25" x14ac:dyDescent="0.25">
      <c r="A10" s="25" t="s">
        <v>8</v>
      </c>
      <c r="B10" s="14" t="s">
        <v>9</v>
      </c>
      <c r="C10" s="31"/>
      <c r="D10" s="32"/>
      <c r="E10" s="31"/>
      <c r="F10" s="31"/>
      <c r="G10" s="32"/>
      <c r="H10" s="31"/>
      <c r="I10" s="31"/>
      <c r="J10" s="31"/>
      <c r="K10" s="32"/>
      <c r="L10" s="32"/>
      <c r="M10" s="32"/>
      <c r="N10" s="32"/>
      <c r="O10" s="32"/>
      <c r="P10" s="8"/>
    </row>
    <row r="11" spans="1:16" ht="56.25" x14ac:dyDescent="0.25">
      <c r="A11" s="25" t="s">
        <v>11</v>
      </c>
      <c r="B11" s="14" t="s">
        <v>10</v>
      </c>
      <c r="C11" s="31"/>
      <c r="D11" s="32"/>
      <c r="E11" s="31"/>
      <c r="F11" s="31"/>
      <c r="G11" s="32"/>
      <c r="H11" s="31"/>
      <c r="I11" s="31"/>
      <c r="J11" s="31"/>
      <c r="K11" s="32"/>
      <c r="L11" s="32"/>
      <c r="M11" s="32"/>
      <c r="N11" s="32"/>
      <c r="O11" s="32"/>
      <c r="P11" s="8"/>
    </row>
    <row r="12" spans="1:16" ht="37.5" x14ac:dyDescent="0.25">
      <c r="A12" s="25" t="s">
        <v>16</v>
      </c>
      <c r="B12" s="14" t="s">
        <v>12</v>
      </c>
      <c r="C12" s="31"/>
      <c r="D12" s="32"/>
      <c r="E12" s="31"/>
      <c r="F12" s="31"/>
      <c r="G12" s="32"/>
      <c r="H12" s="31"/>
      <c r="I12" s="31"/>
      <c r="J12" s="31"/>
      <c r="K12" s="32"/>
      <c r="L12" s="32"/>
      <c r="M12" s="32"/>
      <c r="N12" s="32"/>
      <c r="O12" s="32"/>
      <c r="P12" s="8"/>
    </row>
    <row r="13" spans="1:16" ht="363.75" customHeight="1" x14ac:dyDescent="0.25">
      <c r="A13" s="25" t="s">
        <v>17</v>
      </c>
      <c r="B13" s="14" t="s">
        <v>13</v>
      </c>
      <c r="C13" s="39">
        <f>SUM(D13:J13)</f>
        <v>6.3</v>
      </c>
      <c r="D13" s="32">
        <v>0.17</v>
      </c>
      <c r="E13" s="31">
        <v>1.05</v>
      </c>
      <c r="F13" s="31">
        <v>0.31</v>
      </c>
      <c r="G13" s="117">
        <v>0.43</v>
      </c>
      <c r="H13" s="31">
        <v>3.92</v>
      </c>
      <c r="I13" s="31">
        <v>0.42</v>
      </c>
      <c r="J13" s="39"/>
      <c r="K13" s="32">
        <f>SUM(L13:N13)</f>
        <v>3.75</v>
      </c>
      <c r="L13" s="32">
        <v>0.12</v>
      </c>
      <c r="M13" s="32">
        <v>3.63</v>
      </c>
      <c r="N13" s="32"/>
      <c r="O13" s="32"/>
      <c r="P13" s="120" t="s">
        <v>103</v>
      </c>
    </row>
    <row r="14" spans="1:16" ht="37.5" x14ac:dyDescent="0.25">
      <c r="A14" s="25" t="s">
        <v>18</v>
      </c>
      <c r="B14" s="14" t="s">
        <v>14</v>
      </c>
      <c r="C14" s="31"/>
      <c r="D14" s="32"/>
      <c r="E14" s="31"/>
      <c r="F14" s="31"/>
      <c r="G14" s="32"/>
      <c r="H14" s="31"/>
      <c r="I14" s="31"/>
      <c r="J14" s="31"/>
      <c r="K14" s="32"/>
      <c r="L14" s="32"/>
      <c r="M14" s="32"/>
      <c r="N14" s="32"/>
      <c r="O14" s="32"/>
      <c r="P14" s="8"/>
    </row>
    <row r="15" spans="1:16" ht="93.75" x14ac:dyDescent="0.25">
      <c r="A15" s="26">
        <v>3</v>
      </c>
      <c r="B15" s="13" t="s">
        <v>15</v>
      </c>
      <c r="C15" s="29"/>
      <c r="D15" s="33"/>
      <c r="E15" s="29"/>
      <c r="F15" s="29"/>
      <c r="G15" s="33"/>
      <c r="H15" s="29"/>
      <c r="I15" s="29"/>
      <c r="J15" s="29"/>
      <c r="K15" s="37"/>
      <c r="L15" s="33"/>
      <c r="M15" s="33"/>
      <c r="N15" s="33"/>
      <c r="O15" s="37"/>
      <c r="P15" s="11"/>
    </row>
    <row r="16" spans="1:16" ht="56.25" x14ac:dyDescent="0.25">
      <c r="A16" s="26">
        <v>4</v>
      </c>
      <c r="B16" s="13" t="s">
        <v>21</v>
      </c>
      <c r="C16" s="38">
        <f>SUM(D16:J16)</f>
        <v>1696.1100000000001</v>
      </c>
      <c r="D16" s="35">
        <f t="shared" ref="D16" si="7">D8-D9+D15</f>
        <v>20.189999999999998</v>
      </c>
      <c r="E16" s="35">
        <f t="shared" ref="E16" si="8">E8-E9+E15</f>
        <v>91.23</v>
      </c>
      <c r="F16" s="35">
        <f t="shared" ref="F16" si="9">F8-F9+F15</f>
        <v>53.559999999999995</v>
      </c>
      <c r="G16" s="35">
        <f t="shared" ref="G16" si="10">G8-G9+G15</f>
        <v>81.36999999999999</v>
      </c>
      <c r="H16" s="35">
        <f>H8-H9+H15</f>
        <v>214.33</v>
      </c>
      <c r="I16" s="35">
        <f t="shared" ref="I16:J16" si="11">I8-I9+I15</f>
        <v>64.789999999999992</v>
      </c>
      <c r="J16" s="35">
        <f t="shared" si="11"/>
        <v>1170.6400000000001</v>
      </c>
      <c r="K16" s="35">
        <f t="shared" ref="K16:N16" si="12">K8-K9+K15</f>
        <v>75.89</v>
      </c>
      <c r="L16" s="40">
        <v>0</v>
      </c>
      <c r="M16" s="35">
        <f t="shared" ref="M16" si="13">M8-M9+M15</f>
        <v>14.600000000000001</v>
      </c>
      <c r="N16" s="35">
        <f t="shared" si="12"/>
        <v>61.29</v>
      </c>
      <c r="O16" s="40">
        <v>0</v>
      </c>
      <c r="P16" s="11"/>
    </row>
  </sheetData>
  <mergeCells count="13">
    <mergeCell ref="K6:K7"/>
    <mergeCell ref="L6:N6"/>
    <mergeCell ref="O6:O7"/>
    <mergeCell ref="A1:N1"/>
    <mergeCell ref="A2:P2"/>
    <mergeCell ref="D6:J6"/>
    <mergeCell ref="A3:P3"/>
    <mergeCell ref="A5:A7"/>
    <mergeCell ref="B5:B7"/>
    <mergeCell ref="C5:J5"/>
    <mergeCell ref="K5:N5"/>
    <mergeCell ref="P5:P7"/>
    <mergeCell ref="C6:C7"/>
  </mergeCells>
  <conditionalFormatting sqref="K8">
    <cfRule type="cellIs" dxfId="12" priority="10" operator="lessThan">
      <formula>0</formula>
    </cfRule>
  </conditionalFormatting>
  <conditionalFormatting sqref="L8">
    <cfRule type="cellIs" dxfId="11" priority="9" operator="lessThan">
      <formula>0</formula>
    </cfRule>
  </conditionalFormatting>
  <conditionalFormatting sqref="N8">
    <cfRule type="cellIs" dxfId="10" priority="8" operator="lessThan">
      <formula>0</formula>
    </cfRule>
  </conditionalFormatting>
  <conditionalFormatting sqref="H8">
    <cfRule type="cellIs" dxfId="9" priority="7" operator="lessThan">
      <formula>0</formula>
    </cfRule>
  </conditionalFormatting>
  <conditionalFormatting sqref="F8">
    <cfRule type="cellIs" dxfId="8" priority="6" operator="lessThan">
      <formula>0</formula>
    </cfRule>
  </conditionalFormatting>
  <conditionalFormatting sqref="E8">
    <cfRule type="cellIs" dxfId="7" priority="5" operator="lessThan">
      <formula>0</formula>
    </cfRule>
  </conditionalFormatting>
  <conditionalFormatting sqref="I8">
    <cfRule type="cellIs" dxfId="6" priority="4" operator="lessThan">
      <formula>0</formula>
    </cfRule>
  </conditionalFormatting>
  <conditionalFormatting sqref="G8">
    <cfRule type="cellIs" dxfId="5" priority="3" operator="lessThan">
      <formula>0</formula>
    </cfRule>
  </conditionalFormatting>
  <conditionalFormatting sqref="D8">
    <cfRule type="cellIs" dxfId="4" priority="2" operator="lessThan">
      <formula>0</formula>
    </cfRule>
  </conditionalFormatting>
  <conditionalFormatting sqref="M8">
    <cfRule type="cellIs" dxfId="3" priority="1" operator="lessThan">
      <formula>0</formula>
    </cfRule>
  </conditionalFormatting>
  <pageMargins left="0.23622047244094499" right="0.196850393700787" top="0.23622047244094499" bottom="0.23622047244094499" header="0.31496062992126" footer="0.31496062992126"/>
  <pageSetup paperSize="9" scale="5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zoomScale="70" zoomScaleNormal="70" workbookViewId="0">
      <selection activeCell="O7" sqref="O7"/>
    </sheetView>
  </sheetViews>
  <sheetFormatPr defaultColWidth="9.140625" defaultRowHeight="18.75" x14ac:dyDescent="0.3"/>
  <cols>
    <col min="1" max="1" width="6.7109375" style="46" bestFit="1" customWidth="1"/>
    <col min="2" max="2" width="47.28515625" style="46" customWidth="1"/>
    <col min="3" max="3" width="9.28515625" style="61" customWidth="1"/>
    <col min="4" max="5" width="8.28515625" style="61" customWidth="1"/>
    <col min="6" max="8" width="9.28515625" style="61" customWidth="1"/>
    <col min="9" max="9" width="8.7109375" style="61" customWidth="1"/>
    <col min="10" max="10" width="9.28515625" style="61" customWidth="1"/>
    <col min="11" max="11" width="8.7109375" style="61" customWidth="1"/>
    <col min="12" max="12" width="8.85546875" style="61" customWidth="1"/>
    <col min="13" max="13" width="9.7109375" style="61" customWidth="1"/>
    <col min="14" max="14" width="9" style="61" customWidth="1"/>
    <col min="15" max="15" width="89.85546875" style="46" customWidth="1"/>
    <col min="16" max="16384" width="9.140625" style="46"/>
  </cols>
  <sheetData>
    <row r="1" spans="1:18" s="2" customFormat="1" ht="53.25" customHeight="1" x14ac:dyDescent="0.25">
      <c r="A1" s="129" t="s">
        <v>73</v>
      </c>
      <c r="B1" s="129"/>
      <c r="C1" s="129"/>
      <c r="D1" s="129"/>
      <c r="E1" s="129"/>
      <c r="F1" s="129"/>
      <c r="G1" s="129"/>
      <c r="H1" s="129"/>
      <c r="I1" s="129"/>
      <c r="J1" s="129"/>
      <c r="K1" s="129"/>
      <c r="L1" s="129"/>
      <c r="M1" s="129"/>
      <c r="N1" s="129"/>
      <c r="O1" s="129"/>
      <c r="P1" s="41"/>
      <c r="Q1" s="41"/>
      <c r="R1" s="41"/>
    </row>
    <row r="2" spans="1:18" customFormat="1" ht="18.75" customHeight="1" x14ac:dyDescent="0.25">
      <c r="A2" s="141" t="s">
        <v>109</v>
      </c>
      <c r="B2" s="141"/>
      <c r="C2" s="141"/>
      <c r="D2" s="141"/>
      <c r="E2" s="141"/>
      <c r="F2" s="141"/>
      <c r="G2" s="141"/>
      <c r="H2" s="141"/>
      <c r="I2" s="141"/>
      <c r="J2" s="141"/>
      <c r="K2" s="141"/>
      <c r="L2" s="141"/>
      <c r="M2" s="141"/>
      <c r="N2" s="141"/>
      <c r="O2" s="141"/>
      <c r="P2" s="41"/>
      <c r="Q2" s="41"/>
      <c r="R2" s="41"/>
    </row>
    <row r="3" spans="1:18" customFormat="1" x14ac:dyDescent="0.25">
      <c r="A3" s="23"/>
      <c r="B3" s="1"/>
      <c r="C3" s="4"/>
      <c r="D3" s="4"/>
      <c r="E3" s="4"/>
      <c r="F3" s="4"/>
      <c r="G3" s="4"/>
      <c r="H3" s="4"/>
      <c r="I3" s="4"/>
      <c r="J3" s="4"/>
      <c r="K3" s="4"/>
      <c r="L3" s="4"/>
      <c r="M3" s="4"/>
      <c r="N3" s="4"/>
      <c r="O3" s="27"/>
      <c r="P3" s="27"/>
      <c r="Q3" s="27"/>
      <c r="R3" s="1"/>
    </row>
    <row r="4" spans="1:18" ht="102" customHeight="1" x14ac:dyDescent="0.3">
      <c r="A4" s="156" t="s">
        <v>0</v>
      </c>
      <c r="B4" s="159" t="s">
        <v>4</v>
      </c>
      <c r="C4" s="162" t="s">
        <v>5</v>
      </c>
      <c r="D4" s="162"/>
      <c r="E4" s="162"/>
      <c r="F4" s="162"/>
      <c r="G4" s="162"/>
      <c r="H4" s="162"/>
      <c r="I4" s="162"/>
      <c r="J4" s="162" t="s">
        <v>19</v>
      </c>
      <c r="K4" s="162"/>
      <c r="L4" s="162"/>
      <c r="M4" s="162"/>
      <c r="N4" s="54" t="s">
        <v>20</v>
      </c>
      <c r="O4" s="153" t="s">
        <v>22</v>
      </c>
    </row>
    <row r="5" spans="1:18" x14ac:dyDescent="0.3">
      <c r="A5" s="157"/>
      <c r="B5" s="160"/>
      <c r="C5" s="159" t="s">
        <v>65</v>
      </c>
      <c r="D5" s="163" t="s">
        <v>2</v>
      </c>
      <c r="E5" s="164"/>
      <c r="F5" s="164"/>
      <c r="G5" s="164"/>
      <c r="H5" s="164"/>
      <c r="I5" s="165"/>
      <c r="J5" s="159" t="s">
        <v>65</v>
      </c>
      <c r="K5" s="166" t="s">
        <v>2</v>
      </c>
      <c r="L5" s="166"/>
      <c r="M5" s="166"/>
      <c r="N5" s="159" t="s">
        <v>65</v>
      </c>
      <c r="O5" s="154"/>
    </row>
    <row r="6" spans="1:18" ht="56.25" x14ac:dyDescent="0.3">
      <c r="A6" s="158"/>
      <c r="B6" s="161"/>
      <c r="C6" s="161"/>
      <c r="D6" s="9" t="s">
        <v>58</v>
      </c>
      <c r="E6" s="9" t="s">
        <v>59</v>
      </c>
      <c r="F6" s="9" t="s">
        <v>60</v>
      </c>
      <c r="G6" s="116" t="s">
        <v>106</v>
      </c>
      <c r="H6" s="116" t="s">
        <v>107</v>
      </c>
      <c r="I6" s="9" t="s">
        <v>66</v>
      </c>
      <c r="J6" s="161"/>
      <c r="K6" s="9" t="s">
        <v>61</v>
      </c>
      <c r="L6" s="9" t="s">
        <v>62</v>
      </c>
      <c r="M6" s="9" t="s">
        <v>49</v>
      </c>
      <c r="N6" s="161"/>
      <c r="O6" s="155"/>
    </row>
    <row r="7" spans="1:18" ht="56.25" x14ac:dyDescent="0.3">
      <c r="A7" s="24">
        <v>1</v>
      </c>
      <c r="B7" s="7" t="s">
        <v>48</v>
      </c>
      <c r="C7" s="57">
        <f>SUM(D7:I7)</f>
        <v>690.77</v>
      </c>
      <c r="D7" s="24">
        <v>38.549999999999997</v>
      </c>
      <c r="E7" s="24">
        <v>55.87</v>
      </c>
      <c r="F7" s="24">
        <v>37.25</v>
      </c>
      <c r="G7" s="115">
        <v>26.47</v>
      </c>
      <c r="H7" s="115">
        <v>58.07</v>
      </c>
      <c r="I7" s="114">
        <f>465.49+9.07</f>
        <v>474.56</v>
      </c>
      <c r="J7" s="24">
        <f>SUM(K7:M7)</f>
        <v>29.84</v>
      </c>
      <c r="K7" s="24">
        <v>1.44</v>
      </c>
      <c r="L7" s="24">
        <v>1.18</v>
      </c>
      <c r="M7" s="24">
        <v>27.22</v>
      </c>
      <c r="N7" s="24">
        <v>0</v>
      </c>
      <c r="O7" s="120" t="s">
        <v>94</v>
      </c>
    </row>
    <row r="8" spans="1:18" ht="33" customHeight="1" x14ac:dyDescent="0.3">
      <c r="A8" s="24">
        <v>2</v>
      </c>
      <c r="B8" s="7" t="s">
        <v>7</v>
      </c>
      <c r="C8" s="57">
        <f>SUM(D8:I8)</f>
        <v>2.13</v>
      </c>
      <c r="D8" s="24">
        <f>D12</f>
        <v>0.19</v>
      </c>
      <c r="E8" s="24">
        <f t="shared" ref="E8" si="0">E12</f>
        <v>0.66</v>
      </c>
      <c r="F8" s="24">
        <f t="shared" ref="F8" si="1">F12</f>
        <v>0.38</v>
      </c>
      <c r="G8" s="115">
        <v>0.47</v>
      </c>
      <c r="H8" s="115">
        <v>0.43</v>
      </c>
      <c r="I8" s="24"/>
      <c r="J8" s="24">
        <f>SUM(K8:M8)</f>
        <v>2.42</v>
      </c>
      <c r="K8" s="24">
        <f t="shared" ref="K8" si="2">K10</f>
        <v>1.34</v>
      </c>
      <c r="L8" s="24">
        <f t="shared" ref="L8" si="3">L10</f>
        <v>1.08</v>
      </c>
      <c r="M8" s="24"/>
      <c r="N8" s="58"/>
      <c r="O8" s="50"/>
    </row>
    <row r="9" spans="1:18" ht="56.25" x14ac:dyDescent="0.3">
      <c r="A9" s="51" t="s">
        <v>8</v>
      </c>
      <c r="B9" s="52" t="s">
        <v>9</v>
      </c>
      <c r="C9" s="56"/>
      <c r="D9" s="56"/>
      <c r="E9" s="56"/>
      <c r="F9" s="56"/>
      <c r="G9" s="51"/>
      <c r="H9" s="51"/>
      <c r="I9" s="56"/>
      <c r="J9" s="56"/>
      <c r="K9" s="56"/>
      <c r="L9" s="56"/>
      <c r="M9" s="56"/>
      <c r="N9" s="56"/>
      <c r="O9" s="48"/>
    </row>
    <row r="10" spans="1:18" ht="83.25" x14ac:dyDescent="0.3">
      <c r="A10" s="51" t="s">
        <v>11</v>
      </c>
      <c r="B10" s="49" t="s">
        <v>10</v>
      </c>
      <c r="C10" s="56"/>
      <c r="D10" s="56"/>
      <c r="E10" s="56"/>
      <c r="F10" s="56"/>
      <c r="G10" s="56"/>
      <c r="H10" s="56"/>
      <c r="I10" s="56"/>
      <c r="J10" s="51">
        <f>SUM(K10:M10)</f>
        <v>2.42</v>
      </c>
      <c r="K10" s="51">
        <v>1.34</v>
      </c>
      <c r="L10" s="51">
        <v>1.08</v>
      </c>
      <c r="M10" s="51"/>
      <c r="N10" s="56"/>
      <c r="O10" s="123" t="s">
        <v>89</v>
      </c>
    </row>
    <row r="11" spans="1:18" ht="37.5" x14ac:dyDescent="0.3">
      <c r="A11" s="51" t="s">
        <v>16</v>
      </c>
      <c r="B11" s="49" t="s">
        <v>12</v>
      </c>
      <c r="C11" s="56"/>
      <c r="D11" s="56"/>
      <c r="E11" s="56"/>
      <c r="F11" s="56"/>
      <c r="G11" s="56"/>
      <c r="H11" s="56"/>
      <c r="I11" s="56"/>
      <c r="J11" s="56"/>
      <c r="K11" s="56"/>
      <c r="L11" s="56"/>
      <c r="M11" s="56"/>
      <c r="N11" s="56"/>
      <c r="O11" s="48"/>
    </row>
    <row r="12" spans="1:18" ht="309" customHeight="1" x14ac:dyDescent="0.3">
      <c r="A12" s="51" t="s">
        <v>17</v>
      </c>
      <c r="B12" s="49" t="s">
        <v>63</v>
      </c>
      <c r="C12" s="59">
        <f>SUM(D12:I12)</f>
        <v>2.13</v>
      </c>
      <c r="D12" s="51">
        <v>0.19</v>
      </c>
      <c r="E12" s="51">
        <v>0.66</v>
      </c>
      <c r="F12" s="51">
        <v>0.38</v>
      </c>
      <c r="G12" s="51">
        <f>0.19+0.22+0.06</f>
        <v>0.47000000000000003</v>
      </c>
      <c r="H12" s="51">
        <v>0.43</v>
      </c>
      <c r="I12" s="51"/>
      <c r="J12" s="56"/>
      <c r="K12" s="56"/>
      <c r="L12" s="56"/>
      <c r="M12" s="56"/>
      <c r="N12" s="56"/>
      <c r="O12" s="122" t="s">
        <v>108</v>
      </c>
    </row>
    <row r="13" spans="1:18" ht="37.5" x14ac:dyDescent="0.3">
      <c r="A13" s="51" t="s">
        <v>18</v>
      </c>
      <c r="B13" s="49" t="s">
        <v>14</v>
      </c>
      <c r="C13" s="56"/>
      <c r="D13" s="56"/>
      <c r="E13" s="56"/>
      <c r="F13" s="56"/>
      <c r="G13" s="56"/>
      <c r="H13" s="56"/>
      <c r="I13" s="56"/>
      <c r="J13" s="56"/>
      <c r="K13" s="56"/>
      <c r="L13" s="56"/>
      <c r="M13" s="56"/>
      <c r="N13" s="56"/>
      <c r="O13" s="48"/>
    </row>
    <row r="14" spans="1:18" ht="75" x14ac:dyDescent="0.3">
      <c r="A14" s="24">
        <v>3</v>
      </c>
      <c r="B14" s="53" t="s">
        <v>64</v>
      </c>
      <c r="C14" s="58"/>
      <c r="D14" s="58"/>
      <c r="E14" s="58"/>
      <c r="F14" s="58"/>
      <c r="G14" s="58"/>
      <c r="H14" s="58"/>
      <c r="I14" s="58"/>
      <c r="J14" s="58"/>
      <c r="K14" s="58"/>
      <c r="L14" s="58"/>
      <c r="M14" s="58"/>
      <c r="N14" s="58"/>
      <c r="O14" s="50"/>
    </row>
    <row r="15" spans="1:18" ht="37.5" x14ac:dyDescent="0.3">
      <c r="A15" s="24">
        <v>4</v>
      </c>
      <c r="B15" s="53" t="s">
        <v>86</v>
      </c>
      <c r="C15" s="57">
        <f>SUM(D15:I15)</f>
        <v>688.64</v>
      </c>
      <c r="D15" s="24">
        <f>D7-D8+D14</f>
        <v>38.36</v>
      </c>
      <c r="E15" s="24">
        <f t="shared" ref="E15:N15" si="4">E7-E8+E14</f>
        <v>55.21</v>
      </c>
      <c r="F15" s="24">
        <f t="shared" si="4"/>
        <v>36.869999999999997</v>
      </c>
      <c r="G15" s="57">
        <f t="shared" ref="G15:H15" si="5">G7-G8</f>
        <v>26</v>
      </c>
      <c r="H15" s="57">
        <f t="shared" si="5"/>
        <v>57.64</v>
      </c>
      <c r="I15" s="24">
        <f t="shared" si="4"/>
        <v>474.56</v>
      </c>
      <c r="J15" s="24">
        <f>SUM(K15:M15)</f>
        <v>27.419999999999998</v>
      </c>
      <c r="K15" s="24">
        <f t="shared" si="4"/>
        <v>9.9999999999999867E-2</v>
      </c>
      <c r="L15" s="24">
        <f t="shared" si="4"/>
        <v>9.9999999999999867E-2</v>
      </c>
      <c r="M15" s="24">
        <f t="shared" si="4"/>
        <v>27.22</v>
      </c>
      <c r="N15" s="24">
        <f t="shared" si="4"/>
        <v>0</v>
      </c>
      <c r="O15" s="50"/>
    </row>
    <row r="16" spans="1:18" x14ac:dyDescent="0.3">
      <c r="A16" s="23"/>
      <c r="B16" s="47"/>
      <c r="C16" s="60"/>
      <c r="D16" s="60"/>
      <c r="E16" s="60"/>
      <c r="F16" s="60"/>
      <c r="G16" s="60"/>
      <c r="H16" s="60"/>
      <c r="I16" s="60"/>
      <c r="J16" s="60"/>
      <c r="K16" s="60"/>
      <c r="L16" s="60"/>
      <c r="M16" s="60"/>
      <c r="N16" s="60"/>
      <c r="O16" s="47"/>
    </row>
  </sheetData>
  <mergeCells count="12">
    <mergeCell ref="A1:O1"/>
    <mergeCell ref="A4:A6"/>
    <mergeCell ref="B4:B6"/>
    <mergeCell ref="C4:I4"/>
    <mergeCell ref="J4:M4"/>
    <mergeCell ref="O4:O6"/>
    <mergeCell ref="C5:C6"/>
    <mergeCell ref="D5:I5"/>
    <mergeCell ref="J5:J6"/>
    <mergeCell ref="K5:M5"/>
    <mergeCell ref="N5:N6"/>
    <mergeCell ref="A2:O2"/>
  </mergeCells>
  <pageMargins left="0" right="0" top="0" bottom="0" header="6.4960630000000005E-2" footer="6.4960630000000005E-2"/>
  <pageSetup paperSize="9"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tabSelected="1" topLeftCell="A10" zoomScale="80" zoomScaleNormal="80" workbookViewId="0">
      <selection activeCell="I13" sqref="I13"/>
    </sheetView>
  </sheetViews>
  <sheetFormatPr defaultColWidth="9.140625" defaultRowHeight="19.5" x14ac:dyDescent="0.25"/>
  <cols>
    <col min="1" max="1" width="6.7109375" style="23" bestFit="1" customWidth="1"/>
    <col min="2" max="2" width="45" style="5" customWidth="1"/>
    <col min="3" max="3" width="12.28515625" style="4" customWidth="1"/>
    <col min="4" max="4" width="9.85546875" style="4" customWidth="1"/>
    <col min="5" max="5" width="9.85546875" style="27" customWidth="1"/>
    <col min="6" max="6" width="10" style="27" customWidth="1"/>
    <col min="7" max="7" width="9.85546875" style="27" customWidth="1"/>
    <col min="8" max="9" width="10.28515625" style="27" customWidth="1"/>
    <col min="10" max="10" width="8.7109375" style="27" customWidth="1"/>
    <col min="11" max="11" width="7.7109375" style="27" customWidth="1"/>
    <col min="12" max="12" width="117.5703125" style="1" customWidth="1"/>
    <col min="13" max="13" width="10.7109375" style="6" customWidth="1"/>
    <col min="14" max="14" width="40.7109375" style="2" bestFit="1" customWidth="1"/>
    <col min="15" max="16384" width="9.140625" style="2"/>
  </cols>
  <sheetData>
    <row r="1" spans="1:13" ht="18.75" x14ac:dyDescent="0.25">
      <c r="A1" s="127"/>
      <c r="B1" s="127"/>
      <c r="C1" s="127"/>
      <c r="D1" s="127"/>
      <c r="E1" s="127"/>
      <c r="F1" s="127"/>
      <c r="G1" s="127"/>
      <c r="H1" s="127"/>
      <c r="I1" s="127"/>
      <c r="J1" s="127"/>
      <c r="K1" s="127"/>
      <c r="L1" s="127"/>
    </row>
    <row r="2" spans="1:13" ht="53.25" customHeight="1" x14ac:dyDescent="0.25">
      <c r="A2" s="129" t="s">
        <v>38</v>
      </c>
      <c r="B2" s="129"/>
      <c r="C2" s="129"/>
      <c r="D2" s="129"/>
      <c r="E2" s="129"/>
      <c r="F2" s="129"/>
      <c r="G2" s="129"/>
      <c r="H2" s="129"/>
      <c r="I2" s="129"/>
      <c r="J2" s="129"/>
      <c r="K2" s="129"/>
      <c r="L2" s="129"/>
    </row>
    <row r="3" spans="1:13" ht="12" customHeight="1" x14ac:dyDescent="0.25">
      <c r="A3" s="141" t="s">
        <v>109</v>
      </c>
      <c r="B3" s="129"/>
      <c r="C3" s="129"/>
      <c r="D3" s="129"/>
      <c r="E3" s="129"/>
      <c r="F3" s="129"/>
      <c r="G3" s="129"/>
      <c r="H3" s="129"/>
      <c r="I3" s="129"/>
      <c r="J3" s="129"/>
      <c r="K3" s="129"/>
      <c r="L3" s="129"/>
    </row>
    <row r="4" spans="1:13" ht="18.75" x14ac:dyDescent="0.25">
      <c r="B4" s="1"/>
    </row>
    <row r="5" spans="1:13" ht="82.5" x14ac:dyDescent="0.25">
      <c r="A5" s="167" t="s">
        <v>0</v>
      </c>
      <c r="B5" s="168" t="s">
        <v>4</v>
      </c>
      <c r="C5" s="168" t="s">
        <v>5</v>
      </c>
      <c r="D5" s="168"/>
      <c r="E5" s="168"/>
      <c r="F5" s="168"/>
      <c r="G5" s="168"/>
      <c r="H5" s="168"/>
      <c r="I5" s="168"/>
      <c r="J5" s="87" t="s">
        <v>19</v>
      </c>
      <c r="K5" s="87" t="s">
        <v>20</v>
      </c>
      <c r="L5" s="172" t="s">
        <v>97</v>
      </c>
    </row>
    <row r="6" spans="1:13" ht="27" customHeight="1" x14ac:dyDescent="0.25">
      <c r="A6" s="167"/>
      <c r="B6" s="168"/>
      <c r="C6" s="168" t="s">
        <v>30</v>
      </c>
      <c r="D6" s="168" t="s">
        <v>2</v>
      </c>
      <c r="E6" s="168"/>
      <c r="F6" s="168"/>
      <c r="G6" s="168"/>
      <c r="H6" s="168"/>
      <c r="I6" s="168"/>
      <c r="J6" s="169" t="s">
        <v>30</v>
      </c>
      <c r="K6" s="170" t="s">
        <v>30</v>
      </c>
      <c r="L6" s="172"/>
    </row>
    <row r="7" spans="1:13" ht="78.75" customHeight="1" x14ac:dyDescent="0.25">
      <c r="A7" s="167"/>
      <c r="B7" s="168"/>
      <c r="C7" s="168"/>
      <c r="D7" s="95" t="s">
        <v>51</v>
      </c>
      <c r="E7" s="95" t="s">
        <v>52</v>
      </c>
      <c r="F7" s="95" t="s">
        <v>53</v>
      </c>
      <c r="G7" s="95" t="s">
        <v>54</v>
      </c>
      <c r="H7" s="96" t="s">
        <v>55</v>
      </c>
      <c r="I7" s="96" t="s">
        <v>56</v>
      </c>
      <c r="J7" s="169"/>
      <c r="K7" s="171"/>
      <c r="L7" s="172"/>
    </row>
    <row r="8" spans="1:13" s="12" customFormat="1" ht="90" customHeight="1" x14ac:dyDescent="0.25">
      <c r="A8" s="89">
        <v>1</v>
      </c>
      <c r="B8" s="90" t="s">
        <v>48</v>
      </c>
      <c r="C8" s="91">
        <f>SUM(D8:I8)</f>
        <v>835.74</v>
      </c>
      <c r="D8" s="92">
        <v>65.709999999999994</v>
      </c>
      <c r="E8" s="92">
        <v>37.6</v>
      </c>
      <c r="F8" s="92">
        <v>110.8</v>
      </c>
      <c r="G8" s="92">
        <v>32.83</v>
      </c>
      <c r="H8" s="89">
        <v>63.63</v>
      </c>
      <c r="I8" s="89">
        <v>525.16999999999996</v>
      </c>
      <c r="J8" s="91">
        <v>36.31</v>
      </c>
      <c r="K8" s="93">
        <v>0</v>
      </c>
      <c r="L8" s="94" t="s">
        <v>72</v>
      </c>
      <c r="M8" s="6"/>
    </row>
    <row r="9" spans="1:13" s="12" customFormat="1" ht="28.5" customHeight="1" x14ac:dyDescent="0.25">
      <c r="A9" s="108">
        <v>2</v>
      </c>
      <c r="B9" s="97" t="s">
        <v>7</v>
      </c>
      <c r="C9" s="91">
        <f>SUM(D9:I9)</f>
        <v>6.9499999999999993</v>
      </c>
      <c r="D9" s="98">
        <f>SUM(D10:D14)</f>
        <v>1.17</v>
      </c>
      <c r="E9" s="99">
        <f>SUM(E10:E14)</f>
        <v>1.04</v>
      </c>
      <c r="F9" s="99">
        <f t="shared" ref="F9:H9" si="0">SUM(F10:F14)</f>
        <v>1.22</v>
      </c>
      <c r="G9" s="99">
        <f t="shared" si="0"/>
        <v>0.59</v>
      </c>
      <c r="H9" s="99">
        <f t="shared" si="0"/>
        <v>2.93</v>
      </c>
      <c r="I9" s="99"/>
      <c r="J9" s="99"/>
      <c r="K9" s="99"/>
      <c r="L9" s="100"/>
      <c r="M9" s="6"/>
    </row>
    <row r="10" spans="1:13" ht="50.25" customHeight="1" x14ac:dyDescent="0.25">
      <c r="A10" s="109" t="s">
        <v>8</v>
      </c>
      <c r="B10" s="101" t="s">
        <v>9</v>
      </c>
      <c r="C10" s="88"/>
      <c r="D10" s="88"/>
      <c r="E10" s="102"/>
      <c r="F10" s="102"/>
      <c r="G10" s="102"/>
      <c r="H10" s="102"/>
      <c r="I10" s="102"/>
      <c r="J10" s="102"/>
      <c r="K10" s="102"/>
      <c r="L10" s="103"/>
    </row>
    <row r="11" spans="1:13" ht="49.5" x14ac:dyDescent="0.25">
      <c r="A11" s="109" t="s">
        <v>11</v>
      </c>
      <c r="B11" s="101" t="s">
        <v>10</v>
      </c>
      <c r="C11" s="88"/>
      <c r="D11" s="88"/>
      <c r="E11" s="102"/>
      <c r="F11" s="102"/>
      <c r="G11" s="102"/>
      <c r="H11" s="102"/>
      <c r="I11" s="102"/>
      <c r="J11" s="102"/>
      <c r="K11" s="102"/>
      <c r="L11" s="103"/>
    </row>
    <row r="12" spans="1:13" ht="49.5" customHeight="1" x14ac:dyDescent="0.25">
      <c r="A12" s="109" t="s">
        <v>16</v>
      </c>
      <c r="B12" s="101" t="s">
        <v>12</v>
      </c>
      <c r="C12" s="88"/>
      <c r="D12" s="88"/>
      <c r="E12" s="102"/>
      <c r="F12" s="102"/>
      <c r="G12" s="102"/>
      <c r="H12" s="102"/>
      <c r="I12" s="102"/>
      <c r="J12" s="102"/>
      <c r="K12" s="102"/>
      <c r="L12" s="103"/>
    </row>
    <row r="13" spans="1:13" ht="409.6" customHeight="1" x14ac:dyDescent="0.25">
      <c r="A13" s="109" t="s">
        <v>17</v>
      </c>
      <c r="B13" s="101" t="s">
        <v>13</v>
      </c>
      <c r="C13" s="104">
        <f>SUM(D13:I13)</f>
        <v>6.9499999999999993</v>
      </c>
      <c r="D13" s="88">
        <f>0.73+0.44</f>
        <v>1.17</v>
      </c>
      <c r="E13" s="102">
        <f>0.79+0.25</f>
        <v>1.04</v>
      </c>
      <c r="F13" s="102">
        <v>1.22</v>
      </c>
      <c r="G13" s="102">
        <v>0.59</v>
      </c>
      <c r="H13" s="102">
        <v>2.93</v>
      </c>
      <c r="I13" s="102"/>
      <c r="J13" s="102"/>
      <c r="K13" s="102"/>
      <c r="L13" s="118" t="s">
        <v>110</v>
      </c>
    </row>
    <row r="14" spans="1:13" ht="33" x14ac:dyDescent="0.25">
      <c r="A14" s="109" t="s">
        <v>18</v>
      </c>
      <c r="B14" s="101" t="s">
        <v>14</v>
      </c>
      <c r="C14" s="88"/>
      <c r="D14" s="88"/>
      <c r="E14" s="102"/>
      <c r="F14" s="102"/>
      <c r="G14" s="102"/>
      <c r="H14" s="102"/>
      <c r="I14" s="102"/>
      <c r="J14" s="102"/>
      <c r="K14" s="102"/>
      <c r="L14" s="103"/>
    </row>
    <row r="15" spans="1:13" s="12" customFormat="1" ht="66" x14ac:dyDescent="0.25">
      <c r="A15" s="108">
        <v>3</v>
      </c>
      <c r="B15" s="97" t="s">
        <v>15</v>
      </c>
      <c r="C15" s="105"/>
      <c r="D15" s="105"/>
      <c r="E15" s="99"/>
      <c r="F15" s="99"/>
      <c r="G15" s="99"/>
      <c r="H15" s="99"/>
      <c r="I15" s="99"/>
      <c r="J15" s="99"/>
      <c r="K15" s="99"/>
      <c r="L15" s="100"/>
      <c r="M15" s="6"/>
    </row>
    <row r="16" spans="1:13" s="12" customFormat="1" ht="49.5" x14ac:dyDescent="0.25">
      <c r="A16" s="108">
        <v>4</v>
      </c>
      <c r="B16" s="97" t="s">
        <v>21</v>
      </c>
      <c r="C16" s="105">
        <f t="shared" ref="C16" si="1">SUM(D16:I16)</f>
        <v>828.79</v>
      </c>
      <c r="D16" s="106">
        <f>D8-D9+D15</f>
        <v>64.539999999999992</v>
      </c>
      <c r="E16" s="107">
        <f>E8-E9+E15</f>
        <v>36.56</v>
      </c>
      <c r="F16" s="107">
        <f>F8-F9+F15</f>
        <v>109.58</v>
      </c>
      <c r="G16" s="107">
        <f t="shared" ref="G16:J16" si="2">G8-G9+G15</f>
        <v>32.239999999999995</v>
      </c>
      <c r="H16" s="107">
        <f t="shared" ref="H16" si="3">H8-H9+H15</f>
        <v>60.7</v>
      </c>
      <c r="I16" s="107">
        <f t="shared" si="2"/>
        <v>525.16999999999996</v>
      </c>
      <c r="J16" s="107">
        <f t="shared" si="2"/>
        <v>36.31</v>
      </c>
      <c r="K16" s="93">
        <v>0</v>
      </c>
      <c r="L16" s="100"/>
      <c r="M16" s="6"/>
    </row>
  </sheetData>
  <mergeCells count="11">
    <mergeCell ref="A1:L1"/>
    <mergeCell ref="A3:L3"/>
    <mergeCell ref="A5:A7"/>
    <mergeCell ref="B5:B7"/>
    <mergeCell ref="C6:C7"/>
    <mergeCell ref="C5:I5"/>
    <mergeCell ref="D6:I6"/>
    <mergeCell ref="J6:J7"/>
    <mergeCell ref="K6:K7"/>
    <mergeCell ref="L5:L7"/>
    <mergeCell ref="A2:L2"/>
  </mergeCells>
  <conditionalFormatting sqref="D8">
    <cfRule type="cellIs" dxfId="2" priority="3" operator="lessThan">
      <formula>0</formula>
    </cfRule>
  </conditionalFormatting>
  <conditionalFormatting sqref="E8 G8">
    <cfRule type="cellIs" dxfId="1" priority="2" operator="lessThan">
      <formula>0</formula>
    </cfRule>
  </conditionalFormatting>
  <conditionalFormatting sqref="F8">
    <cfRule type="cellIs" dxfId="0" priority="1" operator="lessThan">
      <formula>0</formula>
    </cfRule>
  </conditionalFormatting>
  <printOptions horizontalCentered="1"/>
  <pageMargins left="0" right="0" top="0" bottom="0" header="0.31496062992126" footer="0.196850393700787"/>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opLeftCell="A7" zoomScale="70" zoomScaleNormal="70" workbookViewId="0">
      <selection activeCell="M13" sqref="M13"/>
    </sheetView>
  </sheetViews>
  <sheetFormatPr defaultRowHeight="15" x14ac:dyDescent="0.25"/>
  <cols>
    <col min="1" max="1" width="9.140625" style="36"/>
    <col min="2" max="2" width="49.7109375" customWidth="1"/>
    <col min="3" max="3" width="11.140625" style="36" customWidth="1"/>
    <col min="4" max="4" width="9.7109375" style="62" customWidth="1"/>
    <col min="5" max="5" width="9.28515625" style="62" customWidth="1"/>
    <col min="6" max="6" width="7.7109375" style="62" customWidth="1"/>
    <col min="7" max="7" width="8" style="62" customWidth="1"/>
    <col min="8" max="9" width="8.7109375" style="62" customWidth="1"/>
    <col min="10" max="10" width="10.85546875" style="62" customWidth="1"/>
    <col min="11" max="11" width="9.7109375" style="36" customWidth="1"/>
    <col min="12" max="12" width="8.7109375" style="36" customWidth="1"/>
    <col min="13" max="13" width="106.140625" customWidth="1"/>
  </cols>
  <sheetData>
    <row r="1" spans="1:14" ht="32.25" customHeight="1" x14ac:dyDescent="0.25">
      <c r="A1" s="23"/>
      <c r="B1" s="1"/>
      <c r="C1" s="4"/>
      <c r="D1" s="43"/>
      <c r="E1" s="43"/>
      <c r="F1" s="43"/>
      <c r="G1" s="43"/>
      <c r="H1" s="43"/>
      <c r="I1" s="43"/>
      <c r="J1" s="43"/>
      <c r="K1" s="27"/>
      <c r="L1" s="27"/>
      <c r="M1" s="1"/>
    </row>
    <row r="2" spans="1:14" ht="60.75" customHeight="1" x14ac:dyDescent="0.25">
      <c r="A2" s="129" t="s">
        <v>74</v>
      </c>
      <c r="B2" s="129"/>
      <c r="C2" s="129"/>
      <c r="D2" s="129"/>
      <c r="E2" s="129"/>
      <c r="F2" s="129"/>
      <c r="G2" s="129"/>
      <c r="H2" s="129"/>
      <c r="I2" s="129"/>
      <c r="J2" s="129"/>
      <c r="K2" s="129"/>
      <c r="L2" s="129"/>
      <c r="M2" s="129"/>
      <c r="N2" s="41"/>
    </row>
    <row r="3" spans="1:14" ht="27.75" customHeight="1" x14ac:dyDescent="0.25">
      <c r="A3" s="141" t="s">
        <v>109</v>
      </c>
      <c r="B3" s="141"/>
      <c r="C3" s="141"/>
      <c r="D3" s="141"/>
      <c r="E3" s="141"/>
      <c r="F3" s="141"/>
      <c r="G3" s="141"/>
      <c r="H3" s="141"/>
      <c r="I3" s="141"/>
      <c r="J3" s="141"/>
      <c r="K3" s="141"/>
      <c r="L3" s="141"/>
      <c r="M3" s="141"/>
      <c r="N3" s="42"/>
    </row>
    <row r="4" spans="1:14" ht="18.75" x14ac:dyDescent="0.25">
      <c r="A4" s="23"/>
      <c r="B4" s="1"/>
      <c r="C4" s="4"/>
      <c r="D4" s="43"/>
      <c r="E4" s="43"/>
      <c r="F4" s="43"/>
      <c r="G4" s="43"/>
      <c r="H4" s="43"/>
      <c r="I4" s="43"/>
      <c r="J4" s="43"/>
      <c r="K4" s="27"/>
      <c r="L4" s="27"/>
      <c r="M4" s="1"/>
    </row>
    <row r="5" spans="1:14" ht="93.75" x14ac:dyDescent="0.25">
      <c r="A5" s="142" t="s">
        <v>0</v>
      </c>
      <c r="B5" s="145" t="s">
        <v>4</v>
      </c>
      <c r="C5" s="148" t="s">
        <v>5</v>
      </c>
      <c r="D5" s="149"/>
      <c r="E5" s="149"/>
      <c r="F5" s="149"/>
      <c r="G5" s="149"/>
      <c r="H5" s="149"/>
      <c r="I5" s="149"/>
      <c r="J5" s="173"/>
      <c r="K5" s="20" t="s">
        <v>19</v>
      </c>
      <c r="L5" s="16" t="s">
        <v>20</v>
      </c>
      <c r="M5" s="153" t="s">
        <v>22</v>
      </c>
    </row>
    <row r="6" spans="1:14" ht="18.75" x14ac:dyDescent="0.25">
      <c r="A6" s="143"/>
      <c r="B6" s="146"/>
      <c r="C6" s="145" t="s">
        <v>39</v>
      </c>
      <c r="D6" s="174" t="s">
        <v>2</v>
      </c>
      <c r="E6" s="175"/>
      <c r="F6" s="175"/>
      <c r="G6" s="175"/>
      <c r="H6" s="175"/>
      <c r="I6" s="175"/>
      <c r="J6" s="176"/>
      <c r="K6" s="134" t="s">
        <v>39</v>
      </c>
      <c r="L6" s="139" t="s">
        <v>39</v>
      </c>
      <c r="M6" s="154"/>
    </row>
    <row r="7" spans="1:14" ht="75" x14ac:dyDescent="0.25">
      <c r="A7" s="144"/>
      <c r="B7" s="147"/>
      <c r="C7" s="147"/>
      <c r="D7" s="18" t="s">
        <v>67</v>
      </c>
      <c r="E7" s="18" t="s">
        <v>68</v>
      </c>
      <c r="F7" s="18" t="s">
        <v>69</v>
      </c>
      <c r="G7" s="18" t="s">
        <v>70</v>
      </c>
      <c r="H7" s="18" t="s">
        <v>71</v>
      </c>
      <c r="I7" s="18" t="s">
        <v>102</v>
      </c>
      <c r="J7" s="18" t="s">
        <v>49</v>
      </c>
      <c r="K7" s="135"/>
      <c r="L7" s="140"/>
      <c r="M7" s="155"/>
    </row>
    <row r="8" spans="1:14" ht="37.5" x14ac:dyDescent="0.25">
      <c r="A8" s="110">
        <v>1</v>
      </c>
      <c r="B8" s="7" t="s">
        <v>48</v>
      </c>
      <c r="C8" s="64">
        <f>SUM(D8:J8)</f>
        <v>1670.9299999999998</v>
      </c>
      <c r="D8" s="64">
        <v>204.68</v>
      </c>
      <c r="E8" s="64">
        <v>124.43</v>
      </c>
      <c r="F8" s="64">
        <v>11.03</v>
      </c>
      <c r="G8" s="64">
        <v>34.04</v>
      </c>
      <c r="H8" s="64">
        <v>177.94</v>
      </c>
      <c r="I8" s="64">
        <v>73.849999999999994</v>
      </c>
      <c r="J8" s="64">
        <v>1044.9599999999998</v>
      </c>
      <c r="K8" s="64">
        <v>14.72</v>
      </c>
      <c r="L8" s="63">
        <v>0</v>
      </c>
      <c r="M8" s="19" t="s">
        <v>95</v>
      </c>
    </row>
    <row r="9" spans="1:14" ht="28.5" customHeight="1" x14ac:dyDescent="0.25">
      <c r="A9" s="26">
        <v>2</v>
      </c>
      <c r="B9" s="13" t="s">
        <v>7</v>
      </c>
      <c r="C9" s="64">
        <f>SUM(D9:J9)</f>
        <v>6.7499999999999991</v>
      </c>
      <c r="D9" s="64">
        <v>3.08</v>
      </c>
      <c r="E9" s="64">
        <v>2.5499999999999998</v>
      </c>
      <c r="F9" s="64">
        <v>0.01</v>
      </c>
      <c r="G9" s="64">
        <v>0.1</v>
      </c>
      <c r="H9" s="64">
        <v>0.73</v>
      </c>
      <c r="I9" s="64">
        <v>0.28000000000000003</v>
      </c>
      <c r="J9" s="64"/>
      <c r="K9" s="45">
        <f t="shared" ref="K9:L9" si="0">SUM(K10:K14)</f>
        <v>0</v>
      </c>
      <c r="L9" s="45">
        <f t="shared" si="0"/>
        <v>0</v>
      </c>
      <c r="M9" s="11"/>
    </row>
    <row r="10" spans="1:14" ht="56.25" x14ac:dyDescent="0.25">
      <c r="A10" s="25" t="s">
        <v>8</v>
      </c>
      <c r="B10" s="14" t="s">
        <v>9</v>
      </c>
      <c r="C10" s="64"/>
      <c r="D10" s="64"/>
      <c r="E10" s="64"/>
      <c r="F10" s="64"/>
      <c r="G10" s="64"/>
      <c r="H10" s="64"/>
      <c r="I10" s="64"/>
      <c r="J10" s="64"/>
      <c r="K10" s="34"/>
      <c r="L10" s="34"/>
      <c r="M10" s="8"/>
    </row>
    <row r="11" spans="1:14" ht="56.25" x14ac:dyDescent="0.25">
      <c r="A11" s="25" t="s">
        <v>11</v>
      </c>
      <c r="B11" s="14" t="s">
        <v>10</v>
      </c>
      <c r="C11" s="64"/>
      <c r="D11" s="64"/>
      <c r="E11" s="64"/>
      <c r="F11" s="64"/>
      <c r="G11" s="64"/>
      <c r="H11" s="64"/>
      <c r="I11" s="64"/>
      <c r="J11" s="64"/>
      <c r="K11" s="34"/>
      <c r="L11" s="34"/>
      <c r="M11" s="8"/>
    </row>
    <row r="12" spans="1:14" ht="37.5" x14ac:dyDescent="0.25">
      <c r="A12" s="25" t="s">
        <v>16</v>
      </c>
      <c r="B12" s="14" t="s">
        <v>12</v>
      </c>
      <c r="C12" s="64"/>
      <c r="D12" s="64"/>
      <c r="E12" s="64"/>
      <c r="F12" s="64"/>
      <c r="G12" s="64"/>
      <c r="H12" s="64"/>
      <c r="I12" s="64"/>
      <c r="J12" s="64"/>
      <c r="K12" s="34"/>
      <c r="L12" s="34"/>
      <c r="M12" s="8"/>
    </row>
    <row r="13" spans="1:14" ht="317.25" customHeight="1" x14ac:dyDescent="0.25">
      <c r="A13" s="25" t="s">
        <v>17</v>
      </c>
      <c r="B13" s="14" t="s">
        <v>13</v>
      </c>
      <c r="C13" s="65">
        <f>SUM(D13:J13)</f>
        <v>6.7499999999999991</v>
      </c>
      <c r="D13" s="65">
        <v>3.08</v>
      </c>
      <c r="E13" s="65">
        <v>2.5499999999999998</v>
      </c>
      <c r="F13" s="65">
        <v>0.01</v>
      </c>
      <c r="G13" s="65">
        <v>0.1</v>
      </c>
      <c r="H13" s="65">
        <v>0.73</v>
      </c>
      <c r="I13" s="65">
        <v>0.28000000000000003</v>
      </c>
      <c r="J13" s="65"/>
      <c r="K13" s="32"/>
      <c r="L13" s="32"/>
      <c r="M13" s="119" t="s">
        <v>101</v>
      </c>
    </row>
    <row r="14" spans="1:14" ht="37.5" x14ac:dyDescent="0.25">
      <c r="A14" s="25" t="s">
        <v>18</v>
      </c>
      <c r="B14" s="14" t="s">
        <v>14</v>
      </c>
      <c r="C14" s="65"/>
      <c r="D14" s="65"/>
      <c r="E14" s="65"/>
      <c r="F14" s="65"/>
      <c r="G14" s="65"/>
      <c r="H14" s="65"/>
      <c r="I14" s="65"/>
      <c r="J14" s="65"/>
      <c r="K14" s="32"/>
      <c r="L14" s="32"/>
      <c r="M14" s="19"/>
    </row>
    <row r="15" spans="1:14" ht="74.25" customHeight="1" x14ac:dyDescent="0.25">
      <c r="A15" s="26">
        <v>3</v>
      </c>
      <c r="B15" s="13" t="s">
        <v>15</v>
      </c>
      <c r="C15" s="64"/>
      <c r="D15" s="64"/>
      <c r="E15" s="64"/>
      <c r="F15" s="64"/>
      <c r="G15" s="64"/>
      <c r="H15" s="64"/>
      <c r="I15" s="64"/>
      <c r="J15" s="64"/>
      <c r="K15" s="34"/>
      <c r="L15" s="34"/>
      <c r="M15" s="11"/>
    </row>
    <row r="16" spans="1:14" ht="37.5" x14ac:dyDescent="0.25">
      <c r="A16" s="26">
        <v>4</v>
      </c>
      <c r="B16" s="13" t="s">
        <v>85</v>
      </c>
      <c r="C16" s="64">
        <f>SUM(D16:J16)</f>
        <v>1664.1799999999998</v>
      </c>
      <c r="D16" s="64">
        <f t="shared" ref="D16:K16" si="1">D8-D9+D15</f>
        <v>201.6</v>
      </c>
      <c r="E16" s="64">
        <f t="shared" si="1"/>
        <v>121.88000000000001</v>
      </c>
      <c r="F16" s="64">
        <f t="shared" si="1"/>
        <v>11.02</v>
      </c>
      <c r="G16" s="64">
        <f t="shared" si="1"/>
        <v>33.94</v>
      </c>
      <c r="H16" s="64">
        <f t="shared" si="1"/>
        <v>177.21</v>
      </c>
      <c r="I16" s="64">
        <f>I8-I9+I15</f>
        <v>73.569999999999993</v>
      </c>
      <c r="J16" s="64">
        <f t="shared" si="1"/>
        <v>1044.9599999999998</v>
      </c>
      <c r="K16" s="64">
        <f t="shared" si="1"/>
        <v>14.72</v>
      </c>
      <c r="L16" s="63">
        <v>0</v>
      </c>
      <c r="M16" s="11"/>
    </row>
  </sheetData>
  <mergeCells count="10">
    <mergeCell ref="K6:K7"/>
    <mergeCell ref="L6:L7"/>
    <mergeCell ref="A2:M2"/>
    <mergeCell ref="A3:M3"/>
    <mergeCell ref="A5:A7"/>
    <mergeCell ref="B5:B7"/>
    <mergeCell ref="C5:J5"/>
    <mergeCell ref="M5:M7"/>
    <mergeCell ref="C6:C7"/>
    <mergeCell ref="D6:J6"/>
  </mergeCells>
  <pageMargins left="0" right="0" top="0" bottom="0"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80" zoomScaleNormal="80" workbookViewId="0">
      <selection activeCell="I11" sqref="I11"/>
    </sheetView>
  </sheetViews>
  <sheetFormatPr defaultRowHeight="15" x14ac:dyDescent="0.25"/>
  <cols>
    <col min="1" max="1" width="6.7109375" style="36" bestFit="1" customWidth="1"/>
    <col min="2" max="2" width="59.85546875" customWidth="1"/>
    <col min="3" max="3" width="12.140625" style="36" customWidth="1"/>
    <col min="4" max="4" width="13.28515625" style="36" customWidth="1"/>
    <col min="5" max="5" width="10.7109375" style="36" customWidth="1"/>
    <col min="6" max="6" width="10.140625" style="36" customWidth="1"/>
    <col min="7" max="7" width="12.28515625" style="36" customWidth="1"/>
    <col min="8" max="8" width="12.140625" style="36" customWidth="1"/>
    <col min="9" max="9" width="81.140625" customWidth="1"/>
  </cols>
  <sheetData>
    <row r="1" spans="1:12" ht="18.75" x14ac:dyDescent="0.25">
      <c r="A1" s="23"/>
      <c r="B1" s="1"/>
      <c r="C1" s="4"/>
      <c r="D1" s="4"/>
      <c r="E1" s="4"/>
      <c r="F1" s="4"/>
      <c r="G1" s="27"/>
      <c r="H1" s="27"/>
      <c r="I1" s="1"/>
    </row>
    <row r="2" spans="1:12" ht="48.75" customHeight="1" x14ac:dyDescent="0.25">
      <c r="A2" s="129" t="s">
        <v>96</v>
      </c>
      <c r="B2" s="129"/>
      <c r="C2" s="129"/>
      <c r="D2" s="129"/>
      <c r="E2" s="129"/>
      <c r="F2" s="129"/>
      <c r="G2" s="129"/>
      <c r="H2" s="129"/>
      <c r="I2" s="129"/>
      <c r="J2" s="41"/>
      <c r="K2" s="41"/>
      <c r="L2" s="41"/>
    </row>
    <row r="3" spans="1:12" ht="26.25" customHeight="1" x14ac:dyDescent="0.25">
      <c r="A3" s="141" t="s">
        <v>109</v>
      </c>
      <c r="B3" s="141"/>
      <c r="C3" s="141"/>
      <c r="D3" s="141"/>
      <c r="E3" s="141"/>
      <c r="F3" s="141"/>
      <c r="G3" s="141"/>
      <c r="H3" s="141"/>
      <c r="I3" s="141"/>
      <c r="J3" s="42"/>
      <c r="K3" s="42"/>
      <c r="L3" s="42"/>
    </row>
    <row r="4" spans="1:12" ht="18.75" x14ac:dyDescent="0.25">
      <c r="A4" s="23"/>
      <c r="B4" s="1"/>
      <c r="C4" s="4"/>
      <c r="D4" s="4"/>
      <c r="E4" s="4"/>
      <c r="F4" s="4"/>
      <c r="G4" s="27"/>
      <c r="H4" s="27"/>
      <c r="I4" s="1"/>
    </row>
    <row r="5" spans="1:12" ht="56.25" x14ac:dyDescent="0.25">
      <c r="A5" s="142" t="s">
        <v>0</v>
      </c>
      <c r="B5" s="145" t="s">
        <v>4</v>
      </c>
      <c r="C5" s="148" t="s">
        <v>5</v>
      </c>
      <c r="D5" s="149"/>
      <c r="E5" s="149"/>
      <c r="F5" s="149"/>
      <c r="G5" s="20" t="s">
        <v>19</v>
      </c>
      <c r="H5" s="16" t="s">
        <v>20</v>
      </c>
      <c r="I5" s="153" t="s">
        <v>22</v>
      </c>
    </row>
    <row r="6" spans="1:12" ht="28.5" customHeight="1" x14ac:dyDescent="0.25">
      <c r="A6" s="143"/>
      <c r="B6" s="146"/>
      <c r="C6" s="145" t="s">
        <v>75</v>
      </c>
      <c r="D6" s="148" t="s">
        <v>2</v>
      </c>
      <c r="E6" s="149"/>
      <c r="F6" s="173"/>
      <c r="G6" s="134" t="s">
        <v>75</v>
      </c>
      <c r="H6" s="139" t="s">
        <v>75</v>
      </c>
      <c r="I6" s="154"/>
    </row>
    <row r="7" spans="1:12" ht="62.25" customHeight="1" x14ac:dyDescent="0.25">
      <c r="A7" s="144"/>
      <c r="B7" s="147"/>
      <c r="C7" s="147"/>
      <c r="D7" s="18" t="s">
        <v>77</v>
      </c>
      <c r="E7" s="18" t="s">
        <v>76</v>
      </c>
      <c r="F7" s="18" t="s">
        <v>56</v>
      </c>
      <c r="G7" s="135"/>
      <c r="H7" s="140"/>
      <c r="I7" s="155"/>
    </row>
    <row r="8" spans="1:12" ht="56.25" x14ac:dyDescent="0.25">
      <c r="A8" s="86">
        <v>1</v>
      </c>
      <c r="B8" s="7" t="s">
        <v>48</v>
      </c>
      <c r="C8" s="67">
        <f>SUM(D8:F8)</f>
        <v>1108.82</v>
      </c>
      <c r="D8" s="67">
        <v>122.53</v>
      </c>
      <c r="E8" s="67">
        <v>98.82</v>
      </c>
      <c r="F8" s="67">
        <v>887.47</v>
      </c>
      <c r="G8" s="67">
        <v>246.38</v>
      </c>
      <c r="H8" s="69">
        <v>0</v>
      </c>
      <c r="I8" s="19" t="s">
        <v>78</v>
      </c>
    </row>
    <row r="9" spans="1:12" ht="29.25" customHeight="1" x14ac:dyDescent="0.25">
      <c r="A9" s="26">
        <v>2</v>
      </c>
      <c r="B9" s="13" t="s">
        <v>7</v>
      </c>
      <c r="C9" s="67">
        <f>SUM(D9:F9)</f>
        <v>2.7399999999999998</v>
      </c>
      <c r="D9" s="67">
        <f>SUM(D10:D14)</f>
        <v>2.44</v>
      </c>
      <c r="E9" s="67">
        <f>SUM(E10:E14)</f>
        <v>0.3</v>
      </c>
      <c r="F9" s="67"/>
      <c r="G9" s="67"/>
      <c r="H9" s="67"/>
      <c r="I9" s="11"/>
    </row>
    <row r="10" spans="1:12" ht="37.5" x14ac:dyDescent="0.25">
      <c r="A10" s="25" t="s">
        <v>8</v>
      </c>
      <c r="B10" s="14" t="s">
        <v>9</v>
      </c>
      <c r="C10" s="67"/>
      <c r="D10" s="67"/>
      <c r="E10" s="67"/>
      <c r="F10" s="67"/>
      <c r="G10" s="67"/>
      <c r="H10" s="67"/>
      <c r="I10" s="8"/>
    </row>
    <row r="11" spans="1:12" ht="56.25" x14ac:dyDescent="0.25">
      <c r="A11" s="25" t="s">
        <v>11</v>
      </c>
      <c r="B11" s="14" t="s">
        <v>10</v>
      </c>
      <c r="C11" s="67"/>
      <c r="D11" s="67"/>
      <c r="E11" s="67"/>
      <c r="F11" s="67"/>
      <c r="G11" s="67"/>
      <c r="H11" s="67"/>
      <c r="I11" s="8"/>
    </row>
    <row r="12" spans="1:12" ht="37.5" x14ac:dyDescent="0.25">
      <c r="A12" s="25" t="s">
        <v>16</v>
      </c>
      <c r="B12" s="14" t="s">
        <v>12</v>
      </c>
      <c r="C12" s="67"/>
      <c r="D12" s="67"/>
      <c r="E12" s="67"/>
      <c r="F12" s="67"/>
      <c r="G12" s="67"/>
      <c r="H12" s="67"/>
      <c r="I12" s="8"/>
    </row>
    <row r="13" spans="1:12" ht="138" customHeight="1" x14ac:dyDescent="0.25">
      <c r="A13" s="25" t="s">
        <v>17</v>
      </c>
      <c r="B13" s="14" t="s">
        <v>13</v>
      </c>
      <c r="C13" s="68">
        <f>SUM(D13:F13)</f>
        <v>2.7399999999999998</v>
      </c>
      <c r="D13" s="68">
        <v>2.44</v>
      </c>
      <c r="E13" s="68">
        <v>0.3</v>
      </c>
      <c r="F13" s="68"/>
      <c r="G13" s="68"/>
      <c r="H13" s="68"/>
      <c r="I13" s="120" t="s">
        <v>79</v>
      </c>
    </row>
    <row r="14" spans="1:12" ht="37.5" x14ac:dyDescent="0.25">
      <c r="A14" s="25" t="s">
        <v>18</v>
      </c>
      <c r="B14" s="14" t="s">
        <v>14</v>
      </c>
      <c r="C14" s="67"/>
      <c r="D14" s="67"/>
      <c r="E14" s="67"/>
      <c r="F14" s="67"/>
      <c r="G14" s="67"/>
      <c r="H14" s="67"/>
      <c r="I14" s="8"/>
    </row>
    <row r="15" spans="1:12" ht="61.5" customHeight="1" x14ac:dyDescent="0.25">
      <c r="A15" s="26">
        <v>3</v>
      </c>
      <c r="B15" s="13" t="s">
        <v>15</v>
      </c>
      <c r="C15" s="67"/>
      <c r="D15" s="67"/>
      <c r="E15" s="67"/>
      <c r="F15" s="67"/>
      <c r="G15" s="67"/>
      <c r="H15" s="67"/>
      <c r="I15" s="11"/>
    </row>
    <row r="16" spans="1:12" ht="37.5" x14ac:dyDescent="0.25">
      <c r="A16" s="26">
        <v>4</v>
      </c>
      <c r="B16" s="13" t="s">
        <v>85</v>
      </c>
      <c r="C16" s="67">
        <f>SUM(D16:F16)</f>
        <v>1106.08</v>
      </c>
      <c r="D16" s="67">
        <f t="shared" ref="D16:E16" si="0">D8-D9+D15</f>
        <v>120.09</v>
      </c>
      <c r="E16" s="67">
        <f t="shared" si="0"/>
        <v>98.52</v>
      </c>
      <c r="F16" s="67">
        <f t="shared" ref="F16:G16" si="1">F8-F9+F15</f>
        <v>887.47</v>
      </c>
      <c r="G16" s="67">
        <f t="shared" si="1"/>
        <v>246.38</v>
      </c>
      <c r="H16" s="69">
        <v>0</v>
      </c>
      <c r="I16" s="11"/>
    </row>
  </sheetData>
  <mergeCells count="10">
    <mergeCell ref="H6:H7"/>
    <mergeCell ref="D6:F6"/>
    <mergeCell ref="A2:I2"/>
    <mergeCell ref="A3:I3"/>
    <mergeCell ref="A5:A7"/>
    <mergeCell ref="B5:B7"/>
    <mergeCell ref="C5:F5"/>
    <mergeCell ref="I5:I7"/>
    <mergeCell ref="C6:C7"/>
    <mergeCell ref="G6:G7"/>
  </mergeCells>
  <pageMargins left="0.11811023622047245" right="0.11811023622047245" top="0.15748031496062992" bottom="0.15748031496062992" header="0.31496062992125984" footer="0.31496062992125984"/>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opLeftCell="A10" zoomScale="70" zoomScaleNormal="70" workbookViewId="0">
      <selection activeCell="O12" sqref="O12"/>
    </sheetView>
  </sheetViews>
  <sheetFormatPr defaultColWidth="9.140625" defaultRowHeight="18.75" x14ac:dyDescent="0.3"/>
  <cols>
    <col min="1" max="1" width="6.7109375" style="61" bestFit="1" customWidth="1"/>
    <col min="2" max="2" width="49.85546875" style="46" customWidth="1"/>
    <col min="3" max="3" width="10.28515625" style="71" customWidth="1"/>
    <col min="4" max="4" width="11.140625" style="71" customWidth="1"/>
    <col min="5" max="5" width="11.28515625" style="71" customWidth="1"/>
    <col min="6" max="6" width="11" style="71" customWidth="1"/>
    <col min="7" max="7" width="9.42578125" style="71" customWidth="1"/>
    <col min="8" max="8" width="10.28515625" style="71" customWidth="1"/>
    <col min="9" max="9" width="11.28515625" style="71" customWidth="1"/>
    <col min="10" max="10" width="11.140625" style="71" customWidth="1"/>
    <col min="11" max="11" width="94.85546875" style="46" customWidth="1"/>
    <col min="12" max="12" width="13.28515625" style="46" customWidth="1"/>
    <col min="13" max="16384" width="9.140625" style="46"/>
  </cols>
  <sheetData>
    <row r="1" spans="1:15" customFormat="1" ht="48.75" customHeight="1" x14ac:dyDescent="0.25">
      <c r="A1" s="129" t="s">
        <v>82</v>
      </c>
      <c r="B1" s="129"/>
      <c r="C1" s="129"/>
      <c r="D1" s="129"/>
      <c r="E1" s="129"/>
      <c r="F1" s="129"/>
      <c r="G1" s="129"/>
      <c r="H1" s="129"/>
      <c r="I1" s="129"/>
      <c r="J1" s="129"/>
      <c r="K1" s="129"/>
      <c r="L1" s="41"/>
      <c r="M1" s="41"/>
      <c r="N1" s="41"/>
      <c r="O1" s="41"/>
    </row>
    <row r="2" spans="1:15" customFormat="1" ht="27.75" customHeight="1" x14ac:dyDescent="0.25">
      <c r="A2" s="141" t="s">
        <v>109</v>
      </c>
      <c r="B2" s="141"/>
      <c r="C2" s="141"/>
      <c r="D2" s="141"/>
      <c r="E2" s="141"/>
      <c r="F2" s="141"/>
      <c r="G2" s="141"/>
      <c r="H2" s="141"/>
      <c r="I2" s="141"/>
      <c r="J2" s="141"/>
      <c r="K2" s="141"/>
      <c r="L2" s="42"/>
      <c r="M2" s="42"/>
      <c r="N2" s="42"/>
      <c r="O2" s="42"/>
    </row>
    <row r="3" spans="1:15" x14ac:dyDescent="0.3">
      <c r="A3" s="23"/>
      <c r="B3" s="47"/>
      <c r="C3" s="23"/>
      <c r="D3" s="23"/>
      <c r="E3" s="23"/>
      <c r="F3" s="23"/>
      <c r="G3" s="23"/>
      <c r="H3" s="23"/>
      <c r="I3" s="23"/>
      <c r="J3" s="23"/>
      <c r="K3" s="47"/>
    </row>
    <row r="4" spans="1:15" ht="76.5" customHeight="1" x14ac:dyDescent="0.3">
      <c r="A4" s="156" t="s">
        <v>0</v>
      </c>
      <c r="B4" s="159" t="s">
        <v>4</v>
      </c>
      <c r="C4" s="162" t="s">
        <v>5</v>
      </c>
      <c r="D4" s="162"/>
      <c r="E4" s="162"/>
      <c r="F4" s="162"/>
      <c r="G4" s="162"/>
      <c r="H4" s="162"/>
      <c r="I4" s="54" t="s">
        <v>19</v>
      </c>
      <c r="J4" s="54" t="s">
        <v>57</v>
      </c>
      <c r="K4" s="153" t="s">
        <v>22</v>
      </c>
    </row>
    <row r="5" spans="1:15" ht="27" customHeight="1" x14ac:dyDescent="0.3">
      <c r="A5" s="157"/>
      <c r="B5" s="160"/>
      <c r="C5" s="159" t="s">
        <v>39</v>
      </c>
      <c r="D5" s="177" t="s">
        <v>2</v>
      </c>
      <c r="E5" s="178"/>
      <c r="F5" s="178"/>
      <c r="G5" s="178"/>
      <c r="H5" s="179"/>
      <c r="I5" s="159" t="s">
        <v>39</v>
      </c>
      <c r="J5" s="159" t="s">
        <v>39</v>
      </c>
      <c r="K5" s="154"/>
    </row>
    <row r="6" spans="1:15" ht="56.25" x14ac:dyDescent="0.3">
      <c r="A6" s="158"/>
      <c r="B6" s="161"/>
      <c r="C6" s="161"/>
      <c r="D6" s="70" t="s">
        <v>80</v>
      </c>
      <c r="E6" s="70" t="s">
        <v>88</v>
      </c>
      <c r="F6" s="70" t="s">
        <v>81</v>
      </c>
      <c r="G6" s="70" t="s">
        <v>105</v>
      </c>
      <c r="H6" s="70" t="s">
        <v>66</v>
      </c>
      <c r="I6" s="161"/>
      <c r="J6" s="161"/>
      <c r="K6" s="155"/>
    </row>
    <row r="7" spans="1:15" ht="56.25" x14ac:dyDescent="0.3">
      <c r="A7" s="84">
        <v>1</v>
      </c>
      <c r="B7" s="7" t="s">
        <v>48</v>
      </c>
      <c r="C7" s="84">
        <f>SUM(D7:H7)</f>
        <v>731.13000000000011</v>
      </c>
      <c r="D7" s="84">
        <v>99.51</v>
      </c>
      <c r="E7" s="84">
        <v>63.88</v>
      </c>
      <c r="F7" s="84">
        <v>116.52</v>
      </c>
      <c r="G7" s="111">
        <v>57.55</v>
      </c>
      <c r="H7" s="72">
        <f>451.22-57.55</f>
        <v>393.67</v>
      </c>
      <c r="I7" s="72">
        <v>55.8</v>
      </c>
      <c r="J7" s="84">
        <v>0</v>
      </c>
      <c r="K7" s="19" t="s">
        <v>90</v>
      </c>
    </row>
    <row r="8" spans="1:15" s="73" customFormat="1" ht="30" customHeight="1" x14ac:dyDescent="0.3">
      <c r="A8" s="84">
        <v>2</v>
      </c>
      <c r="B8" s="17" t="s">
        <v>7</v>
      </c>
      <c r="C8" s="84">
        <f>SUM(D8:H8)</f>
        <v>9.2800000000000011</v>
      </c>
      <c r="D8" s="84">
        <f>SUM(D9:D13)</f>
        <v>3.58</v>
      </c>
      <c r="E8" s="111">
        <f t="shared" ref="E8:G8" si="0">SUM(E9:E13)</f>
        <v>1.04</v>
      </c>
      <c r="F8" s="111">
        <f t="shared" si="0"/>
        <v>1.99</v>
      </c>
      <c r="G8" s="111">
        <f t="shared" si="0"/>
        <v>2.67</v>
      </c>
      <c r="H8" s="111"/>
      <c r="I8" s="84"/>
      <c r="J8" s="84"/>
      <c r="K8" s="17"/>
    </row>
    <row r="9" spans="1:15" ht="56.25" x14ac:dyDescent="0.3">
      <c r="A9" s="51" t="s">
        <v>8</v>
      </c>
      <c r="B9" s="19" t="s">
        <v>9</v>
      </c>
      <c r="C9" s="51"/>
      <c r="D9" s="51"/>
      <c r="E9" s="51"/>
      <c r="F9" s="51"/>
      <c r="G9" s="51"/>
      <c r="H9" s="51"/>
      <c r="I9" s="51"/>
      <c r="J9" s="51"/>
      <c r="K9" s="55"/>
    </row>
    <row r="10" spans="1:15" ht="56.25" x14ac:dyDescent="0.3">
      <c r="A10" s="51" t="s">
        <v>11</v>
      </c>
      <c r="B10" s="19" t="s">
        <v>10</v>
      </c>
      <c r="C10" s="51"/>
      <c r="D10" s="51"/>
      <c r="E10" s="51"/>
      <c r="F10" s="51"/>
      <c r="G10" s="51"/>
      <c r="H10" s="51"/>
      <c r="I10" s="51"/>
      <c r="J10" s="51"/>
      <c r="K10" s="55"/>
    </row>
    <row r="11" spans="1:15" ht="42" customHeight="1" x14ac:dyDescent="0.3">
      <c r="A11" s="51" t="s">
        <v>16</v>
      </c>
      <c r="B11" s="19" t="s">
        <v>12</v>
      </c>
      <c r="C11" s="51"/>
      <c r="D11" s="51"/>
      <c r="E11" s="51"/>
      <c r="F11" s="51"/>
      <c r="G11" s="51"/>
      <c r="H11" s="51"/>
      <c r="I11" s="51"/>
      <c r="J11" s="51"/>
      <c r="K11" s="55"/>
    </row>
    <row r="12" spans="1:15" ht="294" customHeight="1" x14ac:dyDescent="0.3">
      <c r="A12" s="51" t="s">
        <v>17</v>
      </c>
      <c r="B12" s="19" t="s">
        <v>63</v>
      </c>
      <c r="C12" s="51">
        <f>SUM(D12:H12)</f>
        <v>9.2800000000000011</v>
      </c>
      <c r="D12" s="85">
        <v>3.58</v>
      </c>
      <c r="E12" s="85">
        <v>1.04</v>
      </c>
      <c r="F12" s="85">
        <f>0.47+0.16+1.2+0.16</f>
        <v>1.99</v>
      </c>
      <c r="G12" s="112">
        <f>2.67</f>
        <v>2.67</v>
      </c>
      <c r="H12" s="85"/>
      <c r="I12" s="51"/>
      <c r="J12" s="51"/>
      <c r="K12" s="121" t="s">
        <v>104</v>
      </c>
    </row>
    <row r="13" spans="1:15" ht="42.75" customHeight="1" x14ac:dyDescent="0.3">
      <c r="A13" s="51" t="s">
        <v>18</v>
      </c>
      <c r="B13" s="19" t="s">
        <v>14</v>
      </c>
      <c r="C13" s="51"/>
      <c r="D13" s="51"/>
      <c r="E13" s="51"/>
      <c r="F13" s="51"/>
      <c r="G13" s="51"/>
      <c r="H13" s="51"/>
      <c r="I13" s="51"/>
      <c r="J13" s="51"/>
      <c r="K13" s="55"/>
    </row>
    <row r="14" spans="1:15" ht="75" x14ac:dyDescent="0.3">
      <c r="A14" s="84">
        <v>3</v>
      </c>
      <c r="B14" s="7" t="s">
        <v>64</v>
      </c>
      <c r="C14" s="84"/>
      <c r="D14" s="84"/>
      <c r="E14" s="84"/>
      <c r="F14" s="84"/>
      <c r="G14" s="111"/>
      <c r="H14" s="84"/>
      <c r="I14" s="84"/>
      <c r="J14" s="84"/>
      <c r="K14" s="17"/>
    </row>
    <row r="15" spans="1:15" ht="37.5" x14ac:dyDescent="0.3">
      <c r="A15" s="84">
        <v>4</v>
      </c>
      <c r="B15" s="7" t="s">
        <v>86</v>
      </c>
      <c r="C15" s="84">
        <f>SUM(D15:H15)</f>
        <v>721.85</v>
      </c>
      <c r="D15" s="84">
        <f>D7-D8+D14</f>
        <v>95.93</v>
      </c>
      <c r="E15" s="84">
        <f>E7-E8+E14</f>
        <v>62.84</v>
      </c>
      <c r="F15" s="84">
        <f t="shared" ref="F15:J15" si="1">F7-F8+F14</f>
        <v>114.53</v>
      </c>
      <c r="G15" s="115">
        <f t="shared" si="1"/>
        <v>54.879999999999995</v>
      </c>
      <c r="H15" s="84">
        <f t="shared" si="1"/>
        <v>393.67</v>
      </c>
      <c r="I15" s="72">
        <f t="shared" si="1"/>
        <v>55.8</v>
      </c>
      <c r="J15" s="84">
        <f t="shared" si="1"/>
        <v>0</v>
      </c>
      <c r="K15" s="17"/>
    </row>
  </sheetData>
  <mergeCells count="10">
    <mergeCell ref="A1:K1"/>
    <mergeCell ref="A2:K2"/>
    <mergeCell ref="K4:K6"/>
    <mergeCell ref="C5:C6"/>
    <mergeCell ref="D5:H5"/>
    <mergeCell ref="I5:I6"/>
    <mergeCell ref="J5:J6"/>
    <mergeCell ref="A4:A6"/>
    <mergeCell ref="B4:B6"/>
    <mergeCell ref="C4:H4"/>
  </mergeCells>
  <pageMargins left="0" right="0" top="3.9370078740157501E-2" bottom="3.9370078740157501E-2" header="0.31496062992126" footer="0.31496062992126"/>
  <pageSetup paperSize="9"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opLeftCell="A10" zoomScale="70" zoomScaleNormal="70" workbookViewId="0">
      <selection activeCell="I12" sqref="I12"/>
    </sheetView>
  </sheetViews>
  <sheetFormatPr defaultRowHeight="15" x14ac:dyDescent="0.25"/>
  <cols>
    <col min="1" max="1" width="6.7109375" style="36" bestFit="1" customWidth="1"/>
    <col min="2" max="2" width="54.28515625" customWidth="1"/>
    <col min="3" max="5" width="10.28515625" customWidth="1"/>
    <col min="6" max="6" width="11" customWidth="1"/>
    <col min="7" max="7" width="11.85546875" customWidth="1"/>
    <col min="8" max="8" width="11.28515625" customWidth="1"/>
    <col min="9" max="9" width="102.42578125" customWidth="1"/>
  </cols>
  <sheetData>
    <row r="1" spans="1:10" ht="57" customHeight="1" x14ac:dyDescent="0.25">
      <c r="A1" s="129" t="s">
        <v>84</v>
      </c>
      <c r="B1" s="129"/>
      <c r="C1" s="129"/>
      <c r="D1" s="129"/>
      <c r="E1" s="129"/>
      <c r="F1" s="129"/>
      <c r="G1" s="129"/>
      <c r="H1" s="129"/>
      <c r="I1" s="129"/>
      <c r="J1" s="41"/>
    </row>
    <row r="2" spans="1:10" ht="18.75" customHeight="1" x14ac:dyDescent="0.25">
      <c r="A2" s="141" t="s">
        <v>109</v>
      </c>
      <c r="B2" s="141"/>
      <c r="C2" s="141"/>
      <c r="D2" s="141"/>
      <c r="E2" s="141"/>
      <c r="F2" s="141"/>
      <c r="G2" s="141"/>
      <c r="H2" s="141"/>
      <c r="I2" s="141"/>
      <c r="J2" s="141"/>
    </row>
    <row r="3" spans="1:10" ht="18.75" x14ac:dyDescent="0.25">
      <c r="A3" s="23"/>
      <c r="B3" s="1"/>
      <c r="C3" s="4"/>
      <c r="D3" s="4"/>
      <c r="E3" s="4"/>
      <c r="F3" s="4"/>
      <c r="G3" s="3"/>
      <c r="H3" s="3"/>
      <c r="I3" s="1"/>
    </row>
    <row r="4" spans="1:10" ht="93.75" x14ac:dyDescent="0.25">
      <c r="A4" s="142" t="s">
        <v>0</v>
      </c>
      <c r="B4" s="145" t="s">
        <v>4</v>
      </c>
      <c r="C4" s="148" t="s">
        <v>5</v>
      </c>
      <c r="D4" s="149"/>
      <c r="E4" s="149"/>
      <c r="F4" s="173"/>
      <c r="G4" s="83" t="s">
        <v>19</v>
      </c>
      <c r="H4" s="16" t="s">
        <v>20</v>
      </c>
      <c r="I4" s="153" t="s">
        <v>22</v>
      </c>
    </row>
    <row r="5" spans="1:10" ht="31.5" customHeight="1" x14ac:dyDescent="0.25">
      <c r="A5" s="143"/>
      <c r="B5" s="146"/>
      <c r="C5" s="145" t="s">
        <v>39</v>
      </c>
      <c r="D5" s="174" t="s">
        <v>2</v>
      </c>
      <c r="E5" s="175"/>
      <c r="F5" s="176"/>
      <c r="G5" s="145" t="s">
        <v>39</v>
      </c>
      <c r="H5" s="145" t="s">
        <v>39</v>
      </c>
      <c r="I5" s="154"/>
    </row>
    <row r="6" spans="1:10" ht="57" customHeight="1" x14ac:dyDescent="0.25">
      <c r="A6" s="144"/>
      <c r="B6" s="147"/>
      <c r="C6" s="147"/>
      <c r="D6" s="85" t="s">
        <v>83</v>
      </c>
      <c r="E6" s="85" t="s">
        <v>87</v>
      </c>
      <c r="F6" s="85" t="s">
        <v>66</v>
      </c>
      <c r="G6" s="147"/>
      <c r="H6" s="147"/>
      <c r="I6" s="155"/>
    </row>
    <row r="7" spans="1:10" ht="37.5" x14ac:dyDescent="0.25">
      <c r="A7" s="84">
        <v>1</v>
      </c>
      <c r="B7" s="7" t="s">
        <v>48</v>
      </c>
      <c r="C7" s="64">
        <f>SUM(D7:F7)</f>
        <v>171.66</v>
      </c>
      <c r="D7" s="64">
        <v>19.7</v>
      </c>
      <c r="E7" s="64">
        <v>3.49</v>
      </c>
      <c r="F7" s="64">
        <v>148.47</v>
      </c>
      <c r="G7" s="64">
        <v>41.8</v>
      </c>
      <c r="H7" s="63">
        <v>0</v>
      </c>
      <c r="I7" s="19" t="s">
        <v>91</v>
      </c>
    </row>
    <row r="8" spans="1:10" ht="18.75" x14ac:dyDescent="0.25">
      <c r="A8" s="26">
        <v>2</v>
      </c>
      <c r="B8" s="13" t="s">
        <v>7</v>
      </c>
      <c r="C8" s="64">
        <f>SUM(D8:F8)</f>
        <v>2.08</v>
      </c>
      <c r="D8" s="64">
        <f>SUM(D9:D13)</f>
        <v>1.9</v>
      </c>
      <c r="E8" s="64">
        <v>0.18</v>
      </c>
      <c r="F8" s="64"/>
      <c r="G8" s="64"/>
      <c r="H8" s="64"/>
      <c r="I8" s="11"/>
    </row>
    <row r="9" spans="1:10" ht="56.25" x14ac:dyDescent="0.25">
      <c r="A9" s="25" t="s">
        <v>8</v>
      </c>
      <c r="B9" s="14" t="s">
        <v>9</v>
      </c>
      <c r="C9" s="64"/>
      <c r="D9" s="64"/>
      <c r="E9" s="64"/>
      <c r="F9" s="64"/>
      <c r="G9" s="64"/>
      <c r="H9" s="64"/>
      <c r="I9" s="8"/>
    </row>
    <row r="10" spans="1:10" ht="56.25" x14ac:dyDescent="0.25">
      <c r="A10" s="25" t="s">
        <v>11</v>
      </c>
      <c r="B10" s="14" t="s">
        <v>10</v>
      </c>
      <c r="C10" s="64"/>
      <c r="D10" s="64"/>
      <c r="E10" s="64"/>
      <c r="F10" s="64"/>
      <c r="G10" s="64"/>
      <c r="H10" s="64"/>
      <c r="I10" s="8"/>
    </row>
    <row r="11" spans="1:10" ht="37.5" x14ac:dyDescent="0.25">
      <c r="A11" s="25" t="s">
        <v>16</v>
      </c>
      <c r="B11" s="14" t="s">
        <v>12</v>
      </c>
      <c r="C11" s="64"/>
      <c r="D11" s="64"/>
      <c r="E11" s="64"/>
      <c r="F11" s="64"/>
      <c r="G11" s="64"/>
      <c r="H11" s="64"/>
      <c r="I11" s="8"/>
    </row>
    <row r="12" spans="1:10" ht="141" customHeight="1" x14ac:dyDescent="0.25">
      <c r="A12" s="25" t="s">
        <v>17</v>
      </c>
      <c r="B12" s="14" t="s">
        <v>13</v>
      </c>
      <c r="C12" s="65">
        <f>SUM(D12:F12)</f>
        <v>2.08</v>
      </c>
      <c r="D12" s="65">
        <v>1.9</v>
      </c>
      <c r="E12" s="65">
        <v>0.18</v>
      </c>
      <c r="F12" s="65"/>
      <c r="G12" s="65"/>
      <c r="H12" s="65"/>
      <c r="I12" s="120" t="s">
        <v>92</v>
      </c>
    </row>
    <row r="13" spans="1:10" ht="54.75" customHeight="1" x14ac:dyDescent="0.25">
      <c r="A13" s="25" t="s">
        <v>18</v>
      </c>
      <c r="B13" s="14" t="s">
        <v>14</v>
      </c>
      <c r="C13" s="64"/>
      <c r="D13" s="64"/>
      <c r="E13" s="64"/>
      <c r="F13" s="64"/>
      <c r="G13" s="64"/>
      <c r="H13" s="64"/>
      <c r="I13" s="8"/>
    </row>
    <row r="14" spans="1:10" ht="75" x14ac:dyDescent="0.25">
      <c r="A14" s="26">
        <v>3</v>
      </c>
      <c r="B14" s="13" t="s">
        <v>15</v>
      </c>
      <c r="C14" s="64"/>
      <c r="D14" s="64"/>
      <c r="E14" s="64"/>
      <c r="F14" s="64"/>
      <c r="G14" s="64"/>
      <c r="H14" s="64"/>
      <c r="I14" s="11"/>
    </row>
    <row r="15" spans="1:10" ht="37.5" x14ac:dyDescent="0.25">
      <c r="A15" s="26">
        <v>4</v>
      </c>
      <c r="B15" s="13" t="s">
        <v>85</v>
      </c>
      <c r="C15" s="64">
        <f>SUM(D15:F15)</f>
        <v>169.57999999999998</v>
      </c>
      <c r="D15" s="64">
        <f>D7-D8+D14</f>
        <v>17.8</v>
      </c>
      <c r="E15" s="64">
        <f>E7-E8+E14</f>
        <v>3.31</v>
      </c>
      <c r="F15" s="64">
        <f t="shared" ref="F15:G15" si="0">F7-F8+F14</f>
        <v>148.47</v>
      </c>
      <c r="G15" s="64">
        <f t="shared" si="0"/>
        <v>41.8</v>
      </c>
      <c r="H15" s="63">
        <v>0</v>
      </c>
      <c r="I15" s="11"/>
    </row>
    <row r="19" spans="3:3" x14ac:dyDescent="0.25">
      <c r="C19" s="74"/>
    </row>
  </sheetData>
  <mergeCells count="10">
    <mergeCell ref="G5:G6"/>
    <mergeCell ref="H5:H6"/>
    <mergeCell ref="C4:F4"/>
    <mergeCell ref="A2:J2"/>
    <mergeCell ref="A1:I1"/>
    <mergeCell ref="A4:A6"/>
    <mergeCell ref="B4:B6"/>
    <mergeCell ref="I4:I6"/>
    <mergeCell ref="C5:C6"/>
    <mergeCell ref="D5:F5"/>
  </mergeCells>
  <pageMargins left="0" right="0" top="3.937007874015748E-2" bottom="3.937007874015748E-2"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BANG 1 (TOAN TINH)</vt:lpstr>
      <vt:lpstr>BANG 2 (LE THUY)</vt:lpstr>
      <vt:lpstr>BANG 2(QUANG NINH)</vt:lpstr>
      <vt:lpstr>BANG 2 (DONG HOI)</vt:lpstr>
      <vt:lpstr>BANG 2 (BO TRACH)</vt:lpstr>
      <vt:lpstr>BANG 2 (BA DON)</vt:lpstr>
      <vt:lpstr>BANG 2 (QUANG TRACH)</vt:lpstr>
      <vt:lpstr>BANG 2 (TUYEN HOA)</vt:lpstr>
      <vt:lpstr>BANG 2 (MINH HOA)</vt:lpstr>
      <vt:lpstr>'BANG 1 (TOAN TINH)'!Print_Area</vt:lpstr>
      <vt:lpstr>'BANG 2 (DONG HOI)'!Print_Area</vt:lpstr>
      <vt:lpstr>'BANG 1 (TOAN TINH)'!Print_Titles</vt:lpstr>
      <vt:lpstr>'BANG 2 (DONG HOI)'!Print_Titles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2022-07-19T10:21:52Z</cp:lastPrinted>
  <dcterms:created xsi:type="dcterms:W3CDTF">2015-06-05T18:19:34Z</dcterms:created>
  <dcterms:modified xsi:type="dcterms:W3CDTF">2022-08-25T02:50:05Z</dcterms:modified>
</cp:coreProperties>
</file>