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ăm 2020\Tài liệu họp HĐND tỉnh năm 2020 (phiên bất Thường)\Kỳ họp cuối năm (Tháng 11.2020)\Các Tờ trình, dự thảo Nghị quyết (08.12.2020)\Báo cáo thực hiện dự toán NSNN 2020 và xd 2021\"/>
    </mc:Choice>
  </mc:AlternateContent>
  <bookViews>
    <workbookView xWindow="120" yWindow="75" windowWidth="19095" windowHeight="11775" activeTab="1"/>
  </bookViews>
  <sheets>
    <sheet name="ước 2020" sheetId="1" r:id="rId1"/>
    <sheet name="dt2021" sheetId="2" r:id="rId2"/>
    <sheet name="3 năm" sheetId="3" r:id="rId3"/>
  </sheets>
  <externalReferences>
    <externalReference r:id="rId4"/>
    <externalReference r:id="rId5"/>
  </externalReferences>
  <definedNames>
    <definedName name="_xlnm.Print_Area" localSheetId="1">'dt2021'!$A$1:$J$76</definedName>
    <definedName name="_xlnm.Print_Area" localSheetId="0">'ước 2020'!$A$1:$I$77</definedName>
    <definedName name="_xlnm.Print_Titles" localSheetId="2">'3 năm'!$5:$6</definedName>
    <definedName name="_xlnm.Print_Titles" localSheetId="1">'dt2021'!$6:$7</definedName>
    <definedName name="_xlnm.Print_Titles" localSheetId="0">'ước 2020'!$5:$6</definedName>
  </definedNames>
  <calcPr calcId="162913"/>
</workbook>
</file>

<file path=xl/calcChain.xml><?xml version="1.0" encoding="utf-8"?>
<calcChain xmlns="http://schemas.openxmlformats.org/spreadsheetml/2006/main">
  <c r="G71" i="2" l="1"/>
  <c r="G56" i="2"/>
  <c r="G57" i="2"/>
  <c r="G58" i="2"/>
  <c r="G59" i="2"/>
  <c r="G60" i="2"/>
  <c r="G61" i="2"/>
  <c r="G62" i="2"/>
  <c r="G63" i="2"/>
  <c r="G64" i="2"/>
  <c r="G65" i="2"/>
  <c r="G66" i="2"/>
  <c r="G67" i="2"/>
  <c r="G68" i="2"/>
  <c r="G47" i="2"/>
  <c r="K45" i="2" s="1"/>
  <c r="K72" i="1" l="1"/>
  <c r="L72" i="1" s="1"/>
  <c r="K51" i="1"/>
  <c r="Q48" i="1"/>
  <c r="N48" i="1"/>
  <c r="M48" i="1" s="1"/>
  <c r="K42" i="1"/>
  <c r="L42" i="1" s="1"/>
  <c r="J42" i="1"/>
  <c r="K36" i="1"/>
  <c r="K32" i="1"/>
  <c r="K18" i="1"/>
  <c r="K17" i="1"/>
  <c r="K8" i="1"/>
  <c r="K12" i="1" l="1"/>
  <c r="K13" i="1"/>
  <c r="K14" i="1"/>
  <c r="K15" i="1"/>
  <c r="J24" i="1"/>
  <c r="K16" i="1"/>
  <c r="L50" i="1"/>
  <c r="K25" i="1"/>
  <c r="K11" i="1" l="1"/>
  <c r="L11" i="1" s="1"/>
  <c r="K26" i="1"/>
  <c r="K37" i="1" s="1"/>
  <c r="M25" i="1"/>
  <c r="O25" i="1" s="1"/>
  <c r="J48" i="1"/>
  <c r="J46" i="1"/>
  <c r="K39" i="1" l="1"/>
  <c r="J11" i="1"/>
  <c r="J12" i="1"/>
  <c r="L12" i="1"/>
  <c r="L13" i="1" s="1"/>
  <c r="J10" i="1" l="1"/>
  <c r="K9" i="1" l="1"/>
  <c r="L9" i="1"/>
  <c r="N9" i="1"/>
  <c r="K46" i="1" l="1"/>
  <c r="J56" i="1"/>
  <c r="J57" i="1" l="1"/>
  <c r="K56" i="1"/>
  <c r="M56" i="1"/>
</calcChain>
</file>

<file path=xl/sharedStrings.xml><?xml version="1.0" encoding="utf-8"?>
<sst xmlns="http://schemas.openxmlformats.org/spreadsheetml/2006/main" count="390" uniqueCount="191">
  <si>
    <t>PHỤ LỤC SỐ 01A</t>
  </si>
  <si>
    <t>ƯỚC THỰC HIỆN DỰ TOÁN THU, CHI NGÂN SÁCH NHÀ NƯỚC NĂM 2020</t>
  </si>
  <si>
    <t>Đơn vị: triệu đồng</t>
  </si>
  <si>
    <t>Số TT</t>
  </si>
  <si>
    <t>Chỉ tiêu</t>
  </si>
  <si>
    <t>Thực hiện 2019</t>
  </si>
  <si>
    <t>Dự toán năm 2020</t>
  </si>
  <si>
    <t>Ước thực hiện  2020</t>
  </si>
  <si>
    <t>So sánh ƯTH  2020 với</t>
  </si>
  <si>
    <t>Trung ương</t>
  </si>
  <si>
    <t>Địa phương</t>
  </si>
  <si>
    <t>TH 2019</t>
  </si>
  <si>
    <t>DTTW</t>
  </si>
  <si>
    <t>DTĐP</t>
  </si>
  <si>
    <t>PHẦN THU</t>
  </si>
  <si>
    <t>Tổng thu NSNN (I+II+III)</t>
  </si>
  <si>
    <t>Trong đó: ĐP được hưởng</t>
  </si>
  <si>
    <t>I</t>
  </si>
  <si>
    <t xml:space="preserve">   Thu tại địa bàn (1+2)</t>
  </si>
  <si>
    <t>Thu cân đối ngân sách</t>
  </si>
  <si>
    <t>1.1</t>
  </si>
  <si>
    <t>Thu từ khu vực DNNN Trung ương</t>
  </si>
  <si>
    <t>1.2</t>
  </si>
  <si>
    <t>Thu từ khu vực DNNN Địa phương</t>
  </si>
  <si>
    <t>1.3</t>
  </si>
  <si>
    <t>Thu từ khu vực DN có vốn ĐTNN</t>
  </si>
  <si>
    <t>1.4</t>
  </si>
  <si>
    <t>Thu từ khu vực KT ngoài quốc doanh</t>
  </si>
  <si>
    <t>1.5</t>
  </si>
  <si>
    <t>Thu thuế trước bạ</t>
  </si>
  <si>
    <t>1.6</t>
  </si>
  <si>
    <t>Thuế sử dụng đất phi nông nghiệp</t>
  </si>
  <si>
    <t>1.7</t>
  </si>
  <si>
    <t xml:space="preserve">Thu tiền cho thuê đất, thuê mặt nước </t>
  </si>
  <si>
    <t>1.8</t>
  </si>
  <si>
    <t>Thuế thu nhập cá nhân</t>
  </si>
  <si>
    <t>1.9</t>
  </si>
  <si>
    <t>Thu phí, lệ phí</t>
  </si>
  <si>
    <t xml:space="preserve"> - Trung ương</t>
  </si>
  <si>
    <t xml:space="preserve"> - Địa phương</t>
  </si>
  <si>
    <t>T. đó: Phí BVMT đối với khai thác khoáng sản</t>
  </si>
  <si>
    <t>1.10</t>
  </si>
  <si>
    <t>Thu tiền sử dụng đất</t>
  </si>
  <si>
    <t>1.11</t>
  </si>
  <si>
    <t>Thuế bảo vệ môi trường</t>
  </si>
  <si>
    <t xml:space="preserve"> + Số thu NSTW hưởng 100%</t>
  </si>
  <si>
    <t xml:space="preserve"> + Số thu phân chia NSTW và NSĐP</t>
  </si>
  <si>
    <t>1.12</t>
  </si>
  <si>
    <t>Thu khác ngân sách</t>
  </si>
  <si>
    <t>Bao gồm: - Trung ương</t>
  </si>
  <si>
    <t xml:space="preserve">                - Địa phương</t>
  </si>
  <si>
    <t>Tr.đó; Thu xử phạt ATGT</t>
  </si>
  <si>
    <t>1.13</t>
  </si>
  <si>
    <t>Thu cấp quyền KT Khoáng sản</t>
  </si>
  <si>
    <t xml:space="preserve">  - Thu từ các mỏ do TW cấp</t>
  </si>
  <si>
    <t xml:space="preserve">  - Thu từ các mỏ do ĐP cấp</t>
  </si>
  <si>
    <t>1.14</t>
  </si>
  <si>
    <t>Thu từ quỹ đất công ích và thu hoa lợi công sản khác</t>
  </si>
  <si>
    <t>1.15</t>
  </si>
  <si>
    <t>Thu Xổ số kiến thiết</t>
  </si>
  <si>
    <t>1.16</t>
  </si>
  <si>
    <t>Thu cổ tức, lợi nhuận được chia và LNST NSĐP hưởng 100%</t>
  </si>
  <si>
    <t>Thu từ hoạt động xuất nhập khẩu</t>
  </si>
  <si>
    <t>II</t>
  </si>
  <si>
    <t>Thu vay Chính phủ</t>
  </si>
  <si>
    <t>III</t>
  </si>
  <si>
    <t>Bổ sung từ ngân sách cấp trên</t>
  </si>
  <si>
    <t xml:space="preserve"> Bổ sung cân đối</t>
  </si>
  <si>
    <t xml:space="preserve"> Bổ sung theo mục tiêu</t>
  </si>
  <si>
    <t xml:space="preserve"> Bổ sung C. trình MTQG</t>
  </si>
  <si>
    <t>Bổ sung làm lương</t>
  </si>
  <si>
    <t>PHẦN CHI</t>
  </si>
  <si>
    <t>A</t>
  </si>
  <si>
    <t>Tổng chi NSĐP (I+II)</t>
  </si>
  <si>
    <t>Chi cân đối NSĐP (1+2+3+4+5+6)</t>
  </si>
  <si>
    <t>đất</t>
  </si>
  <si>
    <t>tỉnh</t>
  </si>
  <si>
    <t>minh hoá</t>
  </si>
  <si>
    <t>tuyên hoá</t>
  </si>
  <si>
    <t>quảng trạch</t>
  </si>
  <si>
    <t>ba đồn</t>
  </si>
  <si>
    <t>bố trạch</t>
  </si>
  <si>
    <t>đồng hới</t>
  </si>
  <si>
    <t>quảng ninh</t>
  </si>
  <si>
    <t>lệ thuỷ</t>
  </si>
  <si>
    <t>Chi đầu tư phát triển</t>
  </si>
  <si>
    <t>a</t>
  </si>
  <si>
    <t>Chi đầu tư XDCB vốn trong nước</t>
  </si>
  <si>
    <t>b</t>
  </si>
  <si>
    <t>Chi đầu tư từ tiền sử dụng đất</t>
  </si>
  <si>
    <t>-</t>
  </si>
  <si>
    <t>Dự kiến đầu tư hạ tầng các dự án tạo quỹ đất</t>
  </si>
  <si>
    <t xml:space="preserve"> -</t>
  </si>
  <si>
    <t xml:space="preserve"> Bổ sung vốn ĐT XDCB</t>
  </si>
  <si>
    <t>c</t>
  </si>
  <si>
    <t>Chi từ nguồn thu xổ số kiến thiết</t>
  </si>
  <si>
    <t>d</t>
  </si>
  <si>
    <t>Chi từ nguồn vay lại Chính phủ</t>
  </si>
  <si>
    <t>đ</t>
  </si>
  <si>
    <t>Hỗ trợ doanh nghiệp</t>
  </si>
  <si>
    <t>Chi thường xuyên</t>
  </si>
  <si>
    <t>2.1</t>
  </si>
  <si>
    <t>Chi các hoạt động kinh tế</t>
  </si>
  <si>
    <t>2.2</t>
  </si>
  <si>
    <t>Chi giáo dục - đào tạo và dạy nghề</t>
  </si>
  <si>
    <t>2.3</t>
  </si>
  <si>
    <t>Chi y tế, dân số và gia đình</t>
  </si>
  <si>
    <t>2.4</t>
  </si>
  <si>
    <t>Chi văn hóa thông tin, thể dụng, thể thao</t>
  </si>
  <si>
    <t>2.5</t>
  </si>
  <si>
    <t>Chi khoa học và công nghệ</t>
  </si>
  <si>
    <t>2.6</t>
  </si>
  <si>
    <t>Chi phát thanh, truyền hình</t>
  </si>
  <si>
    <t>2.7</t>
  </si>
  <si>
    <t>Chi bảo đảm xã hội</t>
  </si>
  <si>
    <t>2.8</t>
  </si>
  <si>
    <t>Chi quản lý hành chính nhà nước, đảng, đoàn thể</t>
  </si>
  <si>
    <t>2.9</t>
  </si>
  <si>
    <t>Chi quốc phòng, an ninh</t>
  </si>
  <si>
    <t>2.10</t>
  </si>
  <si>
    <t>Chi khác ngân sách</t>
  </si>
  <si>
    <t>2.11</t>
  </si>
  <si>
    <t>Chi bảo vệ môi trường</t>
  </si>
  <si>
    <t>Chi trả nợ do chính quyền địa phương vay (vay KCHKM)</t>
  </si>
  <si>
    <t>Chi bổ sung quỹ dự trữ tài chính</t>
  </si>
  <si>
    <t>Dự phòng ngân sách</t>
  </si>
  <si>
    <t>Chi tạo nguồn, điều chỉnh tiền lương</t>
  </si>
  <si>
    <t>Chi từ nguồn bổ sung có mục tiêu từ ngân sách trung ương</t>
  </si>
  <si>
    <t>Chi đầu tư để thực hiện các Chương trình mục tiêu, nhiệm vụ</t>
  </si>
  <si>
    <t>Chi sự nghiệp thực hiện các chế độ chính sách theo quy định và một số Chương trình mục tiêu</t>
  </si>
  <si>
    <t>Chi thực hiện 02 Chương trình mục tiêu Quốc gia</t>
  </si>
  <si>
    <t>B</t>
  </si>
  <si>
    <t>BỘI CHI NSĐP/BỘI THU NSĐP</t>
  </si>
  <si>
    <t>DỰ TOÁN THU, CHI NGÂN SÁCH NHÀ NƯỚC NĂM 2021</t>
  </si>
  <si>
    <t>( Kèm theo Nghị quyết số           /NQ-HĐND ngày     tháng        năm 2019 của HĐND tỉnh Quảng Bình)</t>
  </si>
  <si>
    <t>Dự toán năm 2021</t>
  </si>
  <si>
    <t>So sánh DTNS ĐP  2021 với</t>
  </si>
  <si>
    <t>DTĐP 2020</t>
  </si>
  <si>
    <t>ƯTH 2020</t>
  </si>
  <si>
    <t>DTTW 2021</t>
  </si>
  <si>
    <t>TỔNG THU NSNN ĐỊA PHƯƠNG</t>
  </si>
  <si>
    <t>Trong đó: NSĐP được hưởng</t>
  </si>
  <si>
    <t>Thu tại địa bàn (1+2)</t>
  </si>
  <si>
    <t>T. đó: Phí BVMT đối với khai thácKS</t>
  </si>
  <si>
    <t>Vay lại Chính phủ</t>
  </si>
  <si>
    <t>Bổ sung từ Ngân sách cấp trên</t>
  </si>
  <si>
    <t>TỔNG CHI NSĐP (I+II)</t>
  </si>
  <si>
    <t>Chi cân đối NSĐP (1+2+3+4+5)</t>
  </si>
  <si>
    <t>Vốn tập trung trong nước</t>
  </si>
  <si>
    <t>Vốn thu từ tiền sử dụng đất</t>
  </si>
  <si>
    <t>Dự kiến ĐT hạ tầng các DA tạo quỹ đất</t>
  </si>
  <si>
    <t>Chi từ nguồn bội chi ngân sách</t>
  </si>
  <si>
    <t>e</t>
  </si>
  <si>
    <t>Chi hoàn ứng quỹ phát triển đất</t>
  </si>
  <si>
    <t>f</t>
  </si>
  <si>
    <t>Chi SN kinh tế</t>
  </si>
  <si>
    <t>Chi SN Giáo dục - Đào tạo</t>
  </si>
  <si>
    <t>Chi SN Y tế</t>
  </si>
  <si>
    <t>Chi SN Văn hóa-TTDL</t>
  </si>
  <si>
    <t>Chi SN khoa học</t>
  </si>
  <si>
    <t>Chi SN phát thanh- Truyền hình</t>
  </si>
  <si>
    <t>Chi đảm bảo xã hội</t>
  </si>
  <si>
    <t xml:space="preserve"> Chi QLHC-Đảng, Đoàn thể</t>
  </si>
  <si>
    <t xml:space="preserve"> Chi ANQP địa phương</t>
  </si>
  <si>
    <t xml:space="preserve"> Chi hoạt động môi trường</t>
  </si>
  <si>
    <t>2.12</t>
  </si>
  <si>
    <t>Nguồn dự phòng kinh phí thực hiện các chế độ tăng thêm</t>
  </si>
  <si>
    <t xml:space="preserve">Chi trả nợ lãi  do CQĐP vay </t>
  </si>
  <si>
    <t>Chi dự phòng ngân sách</t>
  </si>
  <si>
    <t>Chi sự nghiệp thực hiện các chế độ chính sách theo quy định và một số CTMT</t>
  </si>
  <si>
    <t>PHỤ LỤC SỐ 05</t>
  </si>
  <si>
    <t>BIỂU TỔNG HỢP DỰ TOÁN THU NSNN 3 NĂM GIAI ĐOẠN 2021-2023</t>
  </si>
  <si>
    <t>( Kèm theo Báo cáo số            /BC-UBND  ngày         tháng   năm 2020 của UBND tỉnh Quảng Bình)</t>
  </si>
  <si>
    <t>Dự kiến 2022</t>
  </si>
  <si>
    <t>Dự kiến 2023</t>
  </si>
  <si>
    <t>Chi đầu tư từ  tiền sử dụng đất</t>
  </si>
  <si>
    <t>Chi sự nghiệp khác</t>
  </si>
  <si>
    <t>Chi trả nợ do chính quyền địa phương vay ( vay KCHKM)</t>
  </si>
  <si>
    <t>C</t>
  </si>
  <si>
    <t>CHI CHUYỂN NGUỒN SANG NĂM SAU CỦA NSĐP</t>
  </si>
  <si>
    <t>Thu từ hoạt động XNK</t>
  </si>
  <si>
    <t xml:space="preserve">Chi cân đối NSĐP </t>
  </si>
  <si>
    <t>( Kèm theo Báo cáo số             /BC-UBND  ngày       /11/2020 của UBND tỉnh Quảng Bình)</t>
  </si>
  <si>
    <t>(Kèm theo Báo cáo số             /BC-UBND ngày         /112020 của UBND tỉnh Quảng Bình)</t>
  </si>
  <si>
    <t>PHỤ LỤC SỐ 01 B</t>
  </si>
  <si>
    <t>Thu cấp quyền KTKS</t>
  </si>
  <si>
    <t>Bao gồm:                       - Trung ương</t>
  </si>
  <si>
    <t>Thu cấp quyền Khai thác Khoáng sản</t>
  </si>
  <si>
    <t xml:space="preserve"> Thu xử phạt ATGT</t>
  </si>
  <si>
    <t>Thu từ quỹ đất công ích và hoa lợi công sản khác</t>
  </si>
  <si>
    <t>Chi thực hiện 02 Ctrinh mục tiêu Quốc 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</si>
</sst>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50">
    <font>
      <sz val="11"/>
      <color theme="1"/>
      <name val="Calibri"/>
      <family val="2"/>
      <scheme val="minor"/>
    </font>
    <font>
      <sz val="11"/>
      <color theme="1"/>
      <name val="Calibri"/>
      <family val="2"/>
      <scheme val="minor"/>
    </font>
    <font>
      <sz val="10"/>
      <name val="Times New Roman"/>
      <family val="1"/>
    </font>
    <font>
      <sz val="12"/>
      <name val=".VnTime"/>
      <family val="2"/>
    </font>
    <font>
      <b/>
      <sz val="14"/>
      <name val="Times New Roman"/>
      <family val="1"/>
    </font>
    <font>
      <i/>
      <sz val="12"/>
      <name val="Times New Roman"/>
      <family val="1"/>
    </font>
    <font>
      <i/>
      <sz val="13"/>
      <name val="Times New Roman"/>
      <family val="1"/>
    </font>
    <font>
      <b/>
      <i/>
      <sz val="11"/>
      <name val="Times New Roman"/>
      <family val="1"/>
    </font>
    <font>
      <b/>
      <sz val="10"/>
      <name val="Times New Roman"/>
      <family val="1"/>
    </font>
    <font>
      <b/>
      <u/>
      <sz val="11"/>
      <name val="Times New Roman"/>
      <family val="1"/>
    </font>
    <font>
      <b/>
      <u/>
      <sz val="10"/>
      <name val="Times New Roman"/>
      <family val="1"/>
    </font>
    <font>
      <b/>
      <i/>
      <u/>
      <sz val="11"/>
      <name val="Times New Roman"/>
      <family val="1"/>
    </font>
    <font>
      <sz val="11"/>
      <name val="Times New Roman"/>
      <family val="1"/>
    </font>
    <font>
      <sz val="11"/>
      <color indexed="8"/>
      <name val="Calibri"/>
      <family val="2"/>
    </font>
    <font>
      <i/>
      <sz val="11"/>
      <name val="Times New Roman"/>
      <family val="1"/>
    </font>
    <font>
      <i/>
      <sz val="10"/>
      <name val="Times New Roman"/>
      <family val="1"/>
    </font>
    <font>
      <sz val="14"/>
      <color indexed="8"/>
      <name val="Times New Roman"/>
      <family val="2"/>
      <charset val="163"/>
    </font>
    <font>
      <sz val="10"/>
      <name val="Arial"/>
      <family val="2"/>
      <charset val="163"/>
    </font>
    <font>
      <sz val="11"/>
      <color rgb="FFFF0000"/>
      <name val="Times New Roman"/>
      <family val="1"/>
    </font>
    <font>
      <b/>
      <sz val="11"/>
      <name val="Times New Roman"/>
      <family val="1"/>
    </font>
    <font>
      <b/>
      <sz val="12"/>
      <name val="Times New Roman"/>
      <family val="1"/>
    </font>
    <font>
      <b/>
      <i/>
      <u/>
      <sz val="10"/>
      <name val="Times New Roman"/>
      <family val="1"/>
    </font>
    <font>
      <b/>
      <i/>
      <sz val="10"/>
      <name val="Times New Roman"/>
      <family val="1"/>
    </font>
    <font>
      <u/>
      <sz val="10"/>
      <name val="Times New Roman"/>
      <family val="1"/>
    </font>
    <font>
      <sz val="13"/>
      <name val="Times New Roman"/>
      <family val="1"/>
    </font>
    <font>
      <b/>
      <u/>
      <sz val="9.5"/>
      <name val="Times New Roman"/>
      <family val="1"/>
    </font>
    <font>
      <b/>
      <i/>
      <u/>
      <sz val="9.5"/>
      <name val="Times New Roman"/>
      <family val="1"/>
    </font>
    <font>
      <sz val="9.5"/>
      <name val="Times New Roman"/>
      <family val="1"/>
    </font>
    <font>
      <b/>
      <sz val="9.5"/>
      <name val="Times New Roman"/>
      <family val="1"/>
    </font>
    <font>
      <b/>
      <u/>
      <sz val="10.5"/>
      <name val="Times New Roman"/>
      <family val="1"/>
    </font>
    <font>
      <b/>
      <i/>
      <u/>
      <sz val="10.5"/>
      <name val="Times New Roman"/>
      <family val="1"/>
    </font>
    <font>
      <sz val="10.5"/>
      <name val="Times New Roman"/>
      <family val="1"/>
    </font>
    <font>
      <i/>
      <sz val="10.5"/>
      <name val="Times New Roman"/>
      <family val="1"/>
    </font>
    <font>
      <b/>
      <sz val="10.5"/>
      <name val="Times New Roman"/>
      <family val="1"/>
    </font>
    <font>
      <b/>
      <sz val="11.5"/>
      <name val="Times New Roman"/>
      <family val="1"/>
    </font>
    <font>
      <i/>
      <sz val="9"/>
      <name val="Times New Roman"/>
      <family val="1"/>
    </font>
    <font>
      <b/>
      <i/>
      <sz val="9.5"/>
      <name val="Times New Roman"/>
      <family val="1"/>
    </font>
    <font>
      <i/>
      <sz val="9.5"/>
      <name val="Times New Roman"/>
      <family val="1"/>
    </font>
    <font>
      <b/>
      <u/>
      <sz val="9"/>
      <name val="Times New Roman"/>
      <family val="1"/>
    </font>
    <font>
      <b/>
      <i/>
      <u/>
      <sz val="9"/>
      <name val="Times New Roman"/>
      <family val="1"/>
    </font>
    <font>
      <sz val="9"/>
      <name val="Times New Roman"/>
      <family val="1"/>
    </font>
    <font>
      <b/>
      <u/>
      <sz val="9"/>
      <color rgb="FF7030A0"/>
      <name val="Times New Roman"/>
      <family val="1"/>
    </font>
    <font>
      <b/>
      <sz val="9"/>
      <name val="Times New Roman"/>
      <family val="1"/>
    </font>
    <font>
      <b/>
      <i/>
      <sz val="9"/>
      <name val="Times New Roman"/>
      <family val="1"/>
    </font>
    <font>
      <b/>
      <sz val="9"/>
      <color rgb="FFFF0000"/>
      <name val="Times New Roman"/>
      <family val="1"/>
    </font>
    <font>
      <sz val="8.5"/>
      <name val="Times New Roman"/>
      <family val="1"/>
    </font>
    <font>
      <sz val="9"/>
      <color rgb="FFFF0000"/>
      <name val="Times New Roman"/>
      <family val="1"/>
    </font>
    <font>
      <i/>
      <sz val="9"/>
      <color rgb="FFFF0000"/>
      <name val="Times New Roman"/>
      <family val="1"/>
    </font>
    <font>
      <b/>
      <u/>
      <sz val="9"/>
      <color rgb="FFFF0000"/>
      <name val="Times New Roman"/>
      <family val="1"/>
    </font>
    <font>
      <b/>
      <sz val="13"/>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s>
  <cellStyleXfs count="7">
    <xf numFmtId="0" fontId="0" fillId="0" borderId="0"/>
    <xf numFmtId="43" fontId="1" fillId="0" borderId="0" applyFont="0" applyFill="0" applyBorder="0" applyAlignment="0" applyProtection="0"/>
    <xf numFmtId="0" fontId="1" fillId="0" borderId="0"/>
    <xf numFmtId="0" fontId="3" fillId="0" borderId="0"/>
    <xf numFmtId="0" fontId="13" fillId="0" borderId="0"/>
    <xf numFmtId="0" fontId="16" fillId="0" borderId="0"/>
    <xf numFmtId="0" fontId="17" fillId="0" borderId="0"/>
  </cellStyleXfs>
  <cellXfs count="255">
    <xf numFmtId="0" fontId="0" fillId="0" borderId="0" xfId="0"/>
    <xf numFmtId="0" fontId="2" fillId="0" borderId="0" xfId="0" applyFont="1" applyFill="1" applyAlignment="1">
      <alignment horizontal="center"/>
    </xf>
    <xf numFmtId="0" fontId="2" fillId="0" borderId="0" xfId="0" applyFont="1" applyFill="1"/>
    <xf numFmtId="3" fontId="2" fillId="0" borderId="0" xfId="0" applyNumberFormat="1" applyFont="1" applyFill="1" applyAlignment="1">
      <alignment horizontal="right"/>
    </xf>
    <xf numFmtId="164" fontId="2" fillId="0" borderId="0" xfId="1" applyNumberFormat="1" applyFont="1" applyFill="1"/>
    <xf numFmtId="3" fontId="6" fillId="0" borderId="0" xfId="0" applyNumberFormat="1" applyFont="1" applyFill="1" applyAlignment="1">
      <alignment horizontal="center"/>
    </xf>
    <xf numFmtId="3" fontId="6" fillId="0" borderId="0" xfId="0" applyNumberFormat="1" applyFont="1" applyFill="1" applyAlignment="1">
      <alignment horizontal="right"/>
    </xf>
    <xf numFmtId="3" fontId="7" fillId="0" borderId="0" xfId="0" applyNumberFormat="1" applyFont="1" applyFill="1" applyAlignment="1">
      <alignment horizontal="center"/>
    </xf>
    <xf numFmtId="0" fontId="8" fillId="0" borderId="5" xfId="0" applyFont="1" applyFill="1" applyBorder="1" applyAlignment="1">
      <alignment horizontal="center" vertical="center" wrapText="1"/>
    </xf>
    <xf numFmtId="0" fontId="9" fillId="0" borderId="6" xfId="0" applyFont="1" applyFill="1" applyBorder="1" applyAlignment="1">
      <alignment horizontal="center"/>
    </xf>
    <xf numFmtId="3" fontId="9" fillId="0" borderId="6" xfId="0" applyNumberFormat="1" applyFont="1" applyFill="1" applyBorder="1" applyAlignment="1">
      <alignment horizontal="right"/>
    </xf>
    <xf numFmtId="0" fontId="9" fillId="0" borderId="6" xfId="0" applyFont="1" applyFill="1" applyBorder="1"/>
    <xf numFmtId="0" fontId="10" fillId="0" borderId="0" xfId="0" applyFont="1" applyFill="1"/>
    <xf numFmtId="164" fontId="10" fillId="0" borderId="0" xfId="1" applyNumberFormat="1" applyFont="1" applyFill="1"/>
    <xf numFmtId="0" fontId="9" fillId="0" borderId="7" xfId="0" applyFont="1" applyFill="1" applyBorder="1" applyAlignment="1">
      <alignment horizontal="center"/>
    </xf>
    <xf numFmtId="3" fontId="9" fillId="0" borderId="7" xfId="0" applyNumberFormat="1" applyFont="1" applyFill="1" applyBorder="1" applyAlignment="1">
      <alignment horizontal="right"/>
    </xf>
    <xf numFmtId="4" fontId="9" fillId="0" borderId="7" xfId="0" applyNumberFormat="1" applyFont="1" applyFill="1" applyBorder="1"/>
    <xf numFmtId="3" fontId="10" fillId="0" borderId="0" xfId="0" applyNumberFormat="1" applyFont="1" applyFill="1"/>
    <xf numFmtId="3" fontId="11" fillId="0" borderId="7" xfId="0" applyNumberFormat="1" applyFont="1" applyFill="1" applyBorder="1" applyAlignment="1">
      <alignment horizontal="right"/>
    </xf>
    <xf numFmtId="4" fontId="10" fillId="0" borderId="0" xfId="0" applyNumberFormat="1" applyFont="1" applyFill="1"/>
    <xf numFmtId="0" fontId="12" fillId="0" borderId="7" xfId="0" applyFont="1" applyFill="1" applyBorder="1" applyAlignment="1">
      <alignment horizontal="center"/>
    </xf>
    <xf numFmtId="3" fontId="12" fillId="0" borderId="7" xfId="0" applyNumberFormat="1" applyFont="1" applyFill="1" applyBorder="1" applyAlignment="1">
      <alignment horizontal="right"/>
    </xf>
    <xf numFmtId="3" fontId="12" fillId="2" borderId="7" xfId="0" applyNumberFormat="1" applyFont="1" applyFill="1" applyBorder="1" applyAlignment="1">
      <alignment horizontal="right"/>
    </xf>
    <xf numFmtId="4" fontId="12" fillId="0" borderId="7" xfId="0" applyNumberFormat="1" applyFont="1" applyFill="1" applyBorder="1"/>
    <xf numFmtId="3" fontId="2" fillId="0" borderId="0" xfId="0" applyNumberFormat="1" applyFont="1" applyFill="1"/>
    <xf numFmtId="4" fontId="2" fillId="0" borderId="0" xfId="0" applyNumberFormat="1" applyFont="1" applyFill="1"/>
    <xf numFmtId="3" fontId="12" fillId="0" borderId="8" xfId="0" applyNumberFormat="1" applyFont="1" applyFill="1" applyBorder="1" applyAlignment="1">
      <alignment horizontal="right"/>
    </xf>
    <xf numFmtId="3" fontId="12" fillId="0" borderId="9" xfId="3" applyNumberFormat="1" applyFont="1" applyFill="1" applyBorder="1" applyAlignment="1">
      <alignment horizontal="right"/>
    </xf>
    <xf numFmtId="3" fontId="12" fillId="0" borderId="10" xfId="0" applyNumberFormat="1" applyFont="1" applyFill="1" applyBorder="1" applyAlignment="1">
      <alignment horizontal="right"/>
    </xf>
    <xf numFmtId="0" fontId="14" fillId="0" borderId="7" xfId="0" applyFont="1" applyFill="1" applyBorder="1" applyAlignment="1">
      <alignment horizontal="center"/>
    </xf>
    <xf numFmtId="3" fontId="14" fillId="0" borderId="7" xfId="0" applyNumberFormat="1" applyFont="1" applyFill="1" applyBorder="1" applyAlignment="1">
      <alignment horizontal="right"/>
    </xf>
    <xf numFmtId="0" fontId="15" fillId="0" borderId="0" xfId="0" applyFont="1" applyFill="1"/>
    <xf numFmtId="164" fontId="15" fillId="0" borderId="0" xfId="1" applyNumberFormat="1" applyFont="1" applyFill="1"/>
    <xf numFmtId="0" fontId="15" fillId="0" borderId="7" xfId="0" applyFont="1" applyFill="1" applyBorder="1" applyAlignment="1">
      <alignment horizontal="left" vertical="center" wrapText="1"/>
    </xf>
    <xf numFmtId="3" fontId="14" fillId="0" borderId="7" xfId="0" applyNumberFormat="1" applyFont="1" applyFill="1" applyBorder="1" applyAlignment="1">
      <alignment horizontal="right" vertical="center" wrapText="1"/>
    </xf>
    <xf numFmtId="4" fontId="12" fillId="0" borderId="7" xfId="0" applyNumberFormat="1" applyFont="1" applyFill="1" applyBorder="1" applyAlignment="1">
      <alignment horizontal="right" vertical="center" wrapText="1"/>
    </xf>
    <xf numFmtId="0" fontId="15" fillId="0" borderId="7" xfId="0" applyFont="1" applyFill="1" applyBorder="1" applyAlignment="1">
      <alignment horizontal="center"/>
    </xf>
    <xf numFmtId="3" fontId="15" fillId="0" borderId="7" xfId="0" applyNumberFormat="1" applyFont="1" applyFill="1" applyBorder="1" applyAlignment="1">
      <alignment horizontal="right"/>
    </xf>
    <xf numFmtId="4" fontId="15" fillId="0" borderId="0" xfId="0" applyNumberFormat="1" applyFont="1" applyFill="1"/>
    <xf numFmtId="3" fontId="14" fillId="3" borderId="7" xfId="5" applyNumberFormat="1" applyFont="1" applyFill="1" applyBorder="1" applyAlignment="1" applyProtection="1">
      <alignment horizontal="right"/>
    </xf>
    <xf numFmtId="3" fontId="12" fillId="3" borderId="7" xfId="5" applyNumberFormat="1" applyFont="1" applyFill="1" applyBorder="1" applyAlignment="1" applyProtection="1">
      <alignment horizontal="right"/>
    </xf>
    <xf numFmtId="3" fontId="12" fillId="0" borderId="7" xfId="0" applyNumberFormat="1" applyFont="1" applyFill="1" applyBorder="1" applyAlignment="1">
      <alignment horizontal="right" vertical="center" wrapText="1"/>
    </xf>
    <xf numFmtId="0" fontId="12" fillId="0" borderId="7" xfId="0" applyFont="1" applyFill="1" applyBorder="1" applyAlignment="1">
      <alignment horizontal="left" vertical="center" wrapText="1"/>
    </xf>
    <xf numFmtId="3" fontId="12" fillId="2" borderId="7" xfId="0" applyNumberFormat="1" applyFont="1" applyFill="1" applyBorder="1" applyAlignment="1">
      <alignment horizontal="right" vertical="center" wrapText="1"/>
    </xf>
    <xf numFmtId="0" fontId="10" fillId="0" borderId="0" xfId="0" applyFont="1" applyFill="1" applyAlignment="1">
      <alignment vertical="center" wrapText="1"/>
    </xf>
    <xf numFmtId="164" fontId="10" fillId="0" borderId="0" xfId="1" applyNumberFormat="1" applyFont="1" applyFill="1" applyAlignment="1">
      <alignment vertical="center" wrapText="1"/>
    </xf>
    <xf numFmtId="0" fontId="12" fillId="0" borderId="7" xfId="5" applyNumberFormat="1" applyFont="1" applyFill="1" applyBorder="1" applyAlignment="1" applyProtection="1">
      <alignment horizontal="left" vertical="center" wrapText="1"/>
    </xf>
    <xf numFmtId="3" fontId="10" fillId="0" borderId="0" xfId="0" applyNumberFormat="1" applyFont="1" applyFill="1" applyAlignment="1">
      <alignment vertical="center" wrapText="1"/>
    </xf>
    <xf numFmtId="3" fontId="9" fillId="0" borderId="7" xfId="0" applyNumberFormat="1" applyFont="1" applyFill="1" applyBorder="1"/>
    <xf numFmtId="3" fontId="12" fillId="0" borderId="7" xfId="0" applyNumberFormat="1" applyFont="1" applyFill="1" applyBorder="1"/>
    <xf numFmtId="3" fontId="18" fillId="0" borderId="7" xfId="0" applyNumberFormat="1" applyFont="1" applyFill="1" applyBorder="1"/>
    <xf numFmtId="3" fontId="19" fillId="0" borderId="7" xfId="0" applyNumberFormat="1" applyFont="1" applyFill="1" applyBorder="1" applyAlignment="1">
      <alignment horizontal="right" vertical="center" wrapText="1"/>
    </xf>
    <xf numFmtId="0" fontId="8" fillId="0" borderId="0" xfId="0" applyFont="1" applyFill="1"/>
    <xf numFmtId="164" fontId="8" fillId="0" borderId="0" xfId="1" applyNumberFormat="1" applyFont="1" applyFill="1"/>
    <xf numFmtId="3" fontId="9" fillId="0" borderId="7" xfId="0" applyNumberFormat="1" applyFont="1" applyFill="1" applyBorder="1" applyAlignment="1">
      <alignment horizontal="center" vertical="center" wrapText="1"/>
    </xf>
    <xf numFmtId="4" fontId="9" fillId="0" borderId="7" xfId="0" applyNumberFormat="1" applyFont="1" applyFill="1" applyBorder="1" applyAlignment="1">
      <alignment horizontal="left" vertical="center" wrapText="1"/>
    </xf>
    <xf numFmtId="3" fontId="9" fillId="0" borderId="7" xfId="0" applyNumberFormat="1" applyFont="1" applyFill="1" applyBorder="1" applyAlignment="1">
      <alignment horizontal="right" vertical="center" wrapText="1"/>
    </xf>
    <xf numFmtId="4" fontId="9" fillId="0" borderId="7" xfId="0" applyNumberFormat="1" applyFont="1" applyFill="1" applyBorder="1" applyAlignment="1">
      <alignment horizontal="right" vertical="center" wrapText="1"/>
    </xf>
    <xf numFmtId="3" fontId="8" fillId="0" borderId="0" xfId="0" applyNumberFormat="1" applyFont="1" applyFill="1"/>
    <xf numFmtId="3" fontId="12" fillId="4" borderId="7" xfId="0" applyNumberFormat="1" applyFont="1" applyFill="1" applyBorder="1" applyAlignment="1">
      <alignment horizontal="right"/>
    </xf>
    <xf numFmtId="0" fontId="14" fillId="0" borderId="7" xfId="0" applyFont="1" applyFill="1" applyBorder="1" applyAlignment="1">
      <alignment horizontal="left" vertical="center" wrapText="1"/>
    </xf>
    <xf numFmtId="3" fontId="15" fillId="0" borderId="0" xfId="0" applyNumberFormat="1" applyFont="1" applyFill="1"/>
    <xf numFmtId="3" fontId="18" fillId="0" borderId="7" xfId="0" applyNumberFormat="1" applyFont="1" applyFill="1" applyBorder="1" applyAlignment="1">
      <alignment horizontal="right"/>
    </xf>
    <xf numFmtId="0" fontId="19" fillId="0" borderId="7" xfId="0" applyFont="1" applyBorder="1" applyAlignment="1">
      <alignment horizontal="center" vertical="center" wrapText="1"/>
    </xf>
    <xf numFmtId="3" fontId="19" fillId="0" borderId="7" xfId="0" applyNumberFormat="1" applyFont="1" applyFill="1" applyBorder="1" applyAlignment="1">
      <alignment horizontal="right" vertical="center"/>
    </xf>
    <xf numFmtId="4" fontId="12" fillId="0" borderId="7" xfId="0" applyNumberFormat="1" applyFont="1" applyFill="1" applyBorder="1" applyAlignment="1">
      <alignment vertical="center"/>
    </xf>
    <xf numFmtId="4" fontId="19" fillId="0" borderId="7" xfId="0" applyNumberFormat="1" applyFont="1" applyFill="1" applyBorder="1" applyAlignment="1">
      <alignment horizontal="center" vertical="center" wrapText="1"/>
    </xf>
    <xf numFmtId="4" fontId="19" fillId="0" borderId="7" xfId="0" applyNumberFormat="1" applyFont="1" applyFill="1" applyBorder="1" applyAlignment="1">
      <alignment vertical="center"/>
    </xf>
    <xf numFmtId="3" fontId="12" fillId="0" borderId="7" xfId="0" applyNumberFormat="1" applyFont="1" applyFill="1" applyBorder="1" applyAlignment="1">
      <alignment horizontal="right" vertical="center"/>
    </xf>
    <xf numFmtId="0" fontId="2" fillId="0" borderId="7" xfId="0" applyFont="1" applyFill="1" applyBorder="1" applyAlignment="1">
      <alignment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3" fontId="19" fillId="0" borderId="7" xfId="0" applyNumberFormat="1" applyFont="1" applyFill="1" applyBorder="1" applyAlignment="1">
      <alignment horizontal="right"/>
    </xf>
    <xf numFmtId="4" fontId="19" fillId="0" borderId="7" xfId="0" applyNumberFormat="1" applyFont="1" applyFill="1" applyBorder="1"/>
    <xf numFmtId="0" fontId="9" fillId="0" borderId="11" xfId="0" applyFont="1" applyFill="1" applyBorder="1" applyAlignment="1">
      <alignment horizontal="center" vertical="center" wrapText="1"/>
    </xf>
    <xf numFmtId="0" fontId="9" fillId="0" borderId="11" xfId="0" applyFont="1" applyFill="1" applyBorder="1" applyAlignment="1">
      <alignment horizontal="left" vertical="center" wrapText="1"/>
    </xf>
    <xf numFmtId="3" fontId="9" fillId="0" borderId="11" xfId="0" applyNumberFormat="1" applyFont="1" applyFill="1" applyBorder="1" applyAlignment="1">
      <alignment horizontal="right" vertical="center" wrapText="1"/>
    </xf>
    <xf numFmtId="4" fontId="19" fillId="0" borderId="11" xfId="0" applyNumberFormat="1" applyFont="1" applyFill="1" applyBorder="1" applyAlignment="1">
      <alignment horizontal="right" vertical="center" wrapText="1"/>
    </xf>
    <xf numFmtId="0" fontId="12" fillId="0" borderId="0" xfId="0" applyFont="1" applyFill="1" applyAlignment="1">
      <alignment horizontal="center"/>
    </xf>
    <xf numFmtId="3" fontId="9" fillId="0" borderId="0" xfId="0" applyNumberFormat="1" applyFont="1" applyFill="1" applyBorder="1"/>
    <xf numFmtId="3" fontId="9" fillId="0" borderId="0" xfId="0" applyNumberFormat="1" applyFont="1" applyFill="1" applyBorder="1" applyAlignment="1">
      <alignment horizontal="right"/>
    </xf>
    <xf numFmtId="2" fontId="12" fillId="0" borderId="0" xfId="0" applyNumberFormat="1" applyFont="1" applyFill="1"/>
    <xf numFmtId="0" fontId="12" fillId="0" borderId="0" xfId="0" applyFont="1" applyFill="1"/>
    <xf numFmtId="3" fontId="12" fillId="0" borderId="0" xfId="0" applyNumberFormat="1" applyFont="1" applyFill="1" applyAlignment="1">
      <alignment horizontal="right"/>
    </xf>
    <xf numFmtId="3" fontId="8" fillId="0" borderId="0" xfId="0" applyNumberFormat="1" applyFont="1" applyFill="1" applyAlignment="1">
      <alignment horizontal="right"/>
    </xf>
    <xf numFmtId="0" fontId="8" fillId="0" borderId="0" xfId="0" applyFont="1" applyFill="1" applyAlignment="1">
      <alignment horizontal="center" vertical="center" wrapText="1"/>
    </xf>
    <xf numFmtId="0" fontId="15" fillId="0" borderId="0" xfId="0" applyFont="1" applyFill="1" applyAlignment="1">
      <alignment horizontal="center" vertical="center" wrapText="1"/>
    </xf>
    <xf numFmtId="3" fontId="15" fillId="0" borderId="0" xfId="0" applyNumberFormat="1" applyFont="1" applyFill="1" applyAlignment="1">
      <alignment horizontal="center"/>
    </xf>
    <xf numFmtId="0" fontId="22" fillId="0" borderId="0" xfId="0" applyFont="1" applyFill="1"/>
    <xf numFmtId="0" fontId="23" fillId="0" borderId="0" xfId="0" applyFont="1" applyFill="1"/>
    <xf numFmtId="0" fontId="19" fillId="0" borderId="11" xfId="0" applyFont="1" applyFill="1" applyBorder="1" applyAlignment="1">
      <alignment horizontal="center" vertical="center" wrapText="1"/>
    </xf>
    <xf numFmtId="0" fontId="20" fillId="0" borderId="0" xfId="0" applyFont="1" applyFill="1" applyAlignment="1">
      <alignment horizontal="center"/>
    </xf>
    <xf numFmtId="3" fontId="12" fillId="0" borderId="0" xfId="0" applyNumberFormat="1" applyFont="1" applyFill="1"/>
    <xf numFmtId="0" fontId="2" fillId="0" borderId="0" xfId="0" applyFont="1" applyFill="1" applyAlignment="1">
      <alignment horizontal="center" vertical="center" wrapText="1"/>
    </xf>
    <xf numFmtId="0" fontId="9"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0" xfId="0" applyFont="1" applyFill="1" applyAlignment="1">
      <alignment horizontal="center" vertical="center" wrapText="1"/>
    </xf>
    <xf numFmtId="0" fontId="21" fillId="0" borderId="0" xfId="0" applyFont="1" applyFill="1" applyAlignment="1">
      <alignment horizontal="center" vertical="center" wrapText="1"/>
    </xf>
    <xf numFmtId="0" fontId="19" fillId="0" borderId="7" xfId="0" applyFont="1" applyFill="1" applyBorder="1" applyAlignment="1">
      <alignment horizontal="center" vertical="center" wrapText="1"/>
    </xf>
    <xf numFmtId="0" fontId="23" fillId="0" borderId="0" xfId="0" applyFont="1" applyFill="1" applyAlignment="1">
      <alignment horizontal="center" vertical="center" wrapText="1"/>
    </xf>
    <xf numFmtId="0" fontId="2" fillId="0" borderId="0" xfId="0" applyFont="1" applyFill="1" applyAlignment="1">
      <alignment horizontal="left"/>
    </xf>
    <xf numFmtId="3" fontId="6" fillId="0" borderId="0" xfId="0" applyNumberFormat="1" applyFont="1" applyFill="1" applyAlignment="1">
      <alignment horizontal="left"/>
    </xf>
    <xf numFmtId="0" fontId="9" fillId="0" borderId="1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2" fillId="0" borderId="7" xfId="0" applyNumberFormat="1" applyFont="1" applyFill="1" applyBorder="1" applyAlignment="1" applyProtection="1">
      <alignment horizontal="left" vertical="center" wrapText="1"/>
    </xf>
    <xf numFmtId="0" fontId="12" fillId="0" borderId="7" xfId="2" applyNumberFormat="1" applyFont="1" applyFill="1" applyBorder="1" applyAlignment="1" applyProtection="1">
      <alignment horizontal="left" vertical="center" wrapText="1"/>
    </xf>
    <xf numFmtId="0" fontId="12" fillId="0" borderId="7" xfId="4" applyNumberFormat="1" applyFont="1" applyFill="1" applyBorder="1" applyAlignment="1" applyProtection="1">
      <alignment horizontal="left" vertical="center" wrapText="1"/>
    </xf>
    <xf numFmtId="0" fontId="15" fillId="0" borderId="7" xfId="5" applyNumberFormat="1" applyFont="1" applyFill="1" applyBorder="1" applyAlignment="1" applyProtection="1">
      <alignment horizontal="left" vertical="center" wrapText="1"/>
    </xf>
    <xf numFmtId="0" fontId="14" fillId="3" borderId="7" xfId="5" applyNumberFormat="1" applyFont="1" applyFill="1" applyBorder="1" applyAlignment="1" applyProtection="1">
      <alignment horizontal="left" vertical="center" wrapText="1"/>
    </xf>
    <xf numFmtId="0" fontId="12" fillId="0" borderId="7" xfId="6" applyNumberFormat="1" applyFont="1" applyFill="1" applyBorder="1" applyAlignment="1" applyProtection="1">
      <alignment horizontal="left" vertical="center" wrapText="1"/>
    </xf>
    <xf numFmtId="0" fontId="12" fillId="0" borderId="7" xfId="0" applyFont="1" applyBorder="1" applyAlignment="1">
      <alignment horizontal="left" vertical="center" wrapText="1"/>
    </xf>
    <xf numFmtId="0" fontId="19" fillId="0" borderId="7" xfId="0" applyFont="1" applyBorder="1" applyAlignment="1">
      <alignment horizontal="left" vertical="center" wrapText="1"/>
    </xf>
    <xf numFmtId="0" fontId="19" fillId="0" borderId="11" xfId="0" applyFont="1" applyBorder="1" applyAlignment="1">
      <alignment horizontal="left" vertical="center" wrapText="1"/>
    </xf>
    <xf numFmtId="3" fontId="27" fillId="0" borderId="7" xfId="0" applyNumberFormat="1" applyFont="1" applyFill="1" applyBorder="1" applyAlignment="1">
      <alignment horizontal="right" vertical="center" wrapText="1"/>
    </xf>
    <xf numFmtId="0" fontId="29" fillId="0" borderId="6" xfId="0" applyFont="1" applyFill="1" applyBorder="1" applyAlignment="1">
      <alignment horizontal="center"/>
    </xf>
    <xf numFmtId="0" fontId="29" fillId="0" borderId="7" xfId="0" applyFont="1" applyFill="1" applyBorder="1" applyAlignment="1">
      <alignment horizontal="left"/>
    </xf>
    <xf numFmtId="0" fontId="30" fillId="0" borderId="7" xfId="0" applyFont="1" applyFill="1" applyBorder="1" applyAlignment="1">
      <alignment horizontal="left"/>
    </xf>
    <xf numFmtId="0" fontId="29" fillId="0" borderId="7" xfId="0" applyFont="1" applyFill="1" applyBorder="1" applyAlignment="1"/>
    <xf numFmtId="0" fontId="31" fillId="0" borderId="7" xfId="0" applyNumberFormat="1" applyFont="1" applyFill="1" applyBorder="1" applyAlignment="1" applyProtection="1">
      <alignment horizontal="left" wrapText="1"/>
    </xf>
    <xf numFmtId="0" fontId="31" fillId="0" borderId="7" xfId="0" applyFont="1" applyFill="1" applyBorder="1" applyAlignment="1">
      <alignment horizontal="left"/>
    </xf>
    <xf numFmtId="0" fontId="31" fillId="0" borderId="7" xfId="4" applyNumberFormat="1" applyFont="1" applyFill="1" applyBorder="1" applyAlignment="1" applyProtection="1">
      <alignment horizontal="left"/>
    </xf>
    <xf numFmtId="0" fontId="31" fillId="0" borderId="7" xfId="4" applyNumberFormat="1" applyFont="1" applyFill="1" applyBorder="1" applyAlignment="1" applyProtection="1">
      <alignment horizontal="left" wrapText="1"/>
    </xf>
    <xf numFmtId="0" fontId="32" fillId="0" borderId="7" xfId="0" applyFont="1" applyFill="1" applyBorder="1" applyAlignment="1">
      <alignment horizontal="left"/>
    </xf>
    <xf numFmtId="0" fontId="32" fillId="0" borderId="7" xfId="0" applyFont="1" applyFill="1" applyBorder="1" applyAlignment="1">
      <alignment horizontal="left" vertical="center" wrapText="1"/>
    </xf>
    <xf numFmtId="0" fontId="32" fillId="0" borderId="7" xfId="5" applyNumberFormat="1" applyFont="1" applyFill="1" applyBorder="1" applyAlignment="1" applyProtection="1">
      <alignment horizontal="left"/>
    </xf>
    <xf numFmtId="0" fontId="32" fillId="3" borderId="7" xfId="5" applyNumberFormat="1" applyFont="1" applyFill="1" applyBorder="1" applyAlignment="1" applyProtection="1">
      <alignment horizontal="left"/>
    </xf>
    <xf numFmtId="0" fontId="31" fillId="0" borderId="7" xfId="0" applyFont="1" applyFill="1" applyBorder="1" applyAlignment="1">
      <alignment horizontal="left" vertical="center" wrapText="1"/>
    </xf>
    <xf numFmtId="0" fontId="31" fillId="0" borderId="7" xfId="6" applyNumberFormat="1" applyFont="1" applyFill="1" applyBorder="1" applyAlignment="1" applyProtection="1">
      <alignment horizontal="left" vertical="center"/>
    </xf>
    <xf numFmtId="0" fontId="31" fillId="0" borderId="7" xfId="5" applyNumberFormat="1" applyFont="1" applyFill="1" applyBorder="1" applyAlignment="1" applyProtection="1">
      <alignment horizontal="left" vertical="center" wrapText="1"/>
    </xf>
    <xf numFmtId="0" fontId="29" fillId="0" borderId="7" xfId="0" applyFont="1" applyFill="1" applyBorder="1" applyAlignment="1">
      <alignment horizontal="center"/>
    </xf>
    <xf numFmtId="4" fontId="29" fillId="0" borderId="7" xfId="0" applyNumberFormat="1" applyFont="1" applyFill="1" applyBorder="1" applyAlignment="1">
      <alignment horizontal="left" vertical="center" wrapText="1"/>
    </xf>
    <xf numFmtId="0" fontId="31" fillId="0" borderId="7" xfId="0" applyFont="1" applyBorder="1" applyAlignment="1">
      <alignment vertical="center" wrapText="1"/>
    </xf>
    <xf numFmtId="0" fontId="33" fillId="0" borderId="7" xfId="0" applyFont="1" applyBorder="1" applyAlignment="1">
      <alignment vertical="center" wrapText="1"/>
    </xf>
    <xf numFmtId="0" fontId="29" fillId="0" borderId="7" xfId="0" applyFont="1" applyFill="1" applyBorder="1" applyAlignment="1">
      <alignment horizontal="left" vertical="center" wrapText="1"/>
    </xf>
    <xf numFmtId="0" fontId="31" fillId="0" borderId="7" xfId="2" applyNumberFormat="1" applyFont="1" applyFill="1" applyBorder="1" applyAlignment="1" applyProtection="1">
      <alignment horizontal="left" wrapText="1"/>
    </xf>
    <xf numFmtId="0" fontId="25" fillId="0" borderId="6" xfId="0" applyFont="1" applyFill="1" applyBorder="1" applyAlignment="1">
      <alignment horizontal="center"/>
    </xf>
    <xf numFmtId="2" fontId="25" fillId="0" borderId="6" xfId="0" applyNumberFormat="1" applyFont="1" applyBorder="1" applyAlignment="1">
      <alignment vertical="center" wrapText="1"/>
    </xf>
    <xf numFmtId="0" fontId="26" fillId="0" borderId="7" xfId="0" applyFont="1" applyFill="1" applyBorder="1" applyAlignment="1">
      <alignment horizontal="center"/>
    </xf>
    <xf numFmtId="2" fontId="36" fillId="0" borderId="7" xfId="0" applyNumberFormat="1" applyFont="1" applyBorder="1" applyAlignment="1">
      <alignment vertical="center" wrapText="1"/>
    </xf>
    <xf numFmtId="2" fontId="25" fillId="0" borderId="7" xfId="0" applyNumberFormat="1" applyFont="1" applyBorder="1" applyAlignment="1">
      <alignment horizontal="center" vertical="center" wrapText="1"/>
    </xf>
    <xf numFmtId="2" fontId="25" fillId="0" borderId="7" xfId="0" applyNumberFormat="1" applyFont="1" applyBorder="1" applyAlignment="1">
      <alignment vertical="center" wrapText="1"/>
    </xf>
    <xf numFmtId="3" fontId="25" fillId="0" borderId="7" xfId="0" applyNumberFormat="1" applyFont="1" applyBorder="1" applyAlignment="1">
      <alignment horizontal="center" vertical="center" wrapText="1"/>
    </xf>
    <xf numFmtId="0" fontId="27" fillId="0" borderId="7" xfId="0" applyFont="1" applyFill="1" applyBorder="1" applyAlignment="1">
      <alignment horizontal="center"/>
    </xf>
    <xf numFmtId="3" fontId="27" fillId="0" borderId="7" xfId="0" applyNumberFormat="1" applyFont="1" applyFill="1" applyBorder="1" applyAlignment="1">
      <alignment horizontal="left" vertical="center" wrapText="1"/>
    </xf>
    <xf numFmtId="0" fontId="27" fillId="0" borderId="7" xfId="0" applyNumberFormat="1" applyFont="1" applyFill="1" applyBorder="1" applyAlignment="1" applyProtection="1">
      <alignment horizontal="left" wrapText="1"/>
    </xf>
    <xf numFmtId="0" fontId="27" fillId="0" borderId="7" xfId="2" applyNumberFormat="1" applyFont="1" applyFill="1" applyBorder="1" applyAlignment="1" applyProtection="1">
      <alignment horizontal="left" wrapText="1"/>
    </xf>
    <xf numFmtId="0" fontId="27" fillId="0" borderId="7" xfId="0" applyFont="1" applyFill="1" applyBorder="1" applyAlignment="1">
      <alignment horizontal="left"/>
    </xf>
    <xf numFmtId="0" fontId="27" fillId="0" borderId="7" xfId="4" applyNumberFormat="1" applyFont="1" applyFill="1" applyBorder="1" applyAlignment="1" applyProtection="1">
      <alignment horizontal="left" wrapText="1"/>
    </xf>
    <xf numFmtId="0" fontId="37" fillId="0" borderId="7" xfId="0" applyFont="1" applyFill="1" applyBorder="1" applyAlignment="1">
      <alignment horizontal="center"/>
    </xf>
    <xf numFmtId="0" fontId="37" fillId="0" borderId="7" xfId="0" applyFont="1" applyFill="1" applyBorder="1" applyAlignment="1">
      <alignment horizontal="left"/>
    </xf>
    <xf numFmtId="0" fontId="37" fillId="0" borderId="7" xfId="0" applyFont="1" applyFill="1" applyBorder="1" applyAlignment="1">
      <alignment horizontal="left" vertical="center" wrapText="1"/>
    </xf>
    <xf numFmtId="0" fontId="37" fillId="0" borderId="7" xfId="5" applyNumberFormat="1" applyFont="1" applyFill="1" applyBorder="1" applyAlignment="1" applyProtection="1">
      <alignment horizontal="left" wrapText="1"/>
    </xf>
    <xf numFmtId="0" fontId="27" fillId="0" borderId="7"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7" xfId="6" applyNumberFormat="1" applyFont="1" applyFill="1" applyBorder="1" applyAlignment="1" applyProtection="1">
      <alignment horizontal="left" vertical="center"/>
    </xf>
    <xf numFmtId="0" fontId="27" fillId="0" borderId="7" xfId="5" applyNumberFormat="1" applyFont="1" applyFill="1" applyBorder="1" applyAlignment="1" applyProtection="1">
      <alignment horizontal="left" vertical="center" wrapText="1"/>
    </xf>
    <xf numFmtId="3" fontId="25" fillId="0" borderId="7" xfId="0" applyNumberFormat="1" applyFont="1" applyFill="1" applyBorder="1" applyAlignment="1">
      <alignment horizontal="center" vertical="center" wrapText="1"/>
    </xf>
    <xf numFmtId="4" fontId="25" fillId="0" borderId="7" xfId="0" applyNumberFormat="1" applyFont="1" applyFill="1" applyBorder="1" applyAlignment="1">
      <alignment horizontal="left" vertical="center" wrapText="1"/>
    </xf>
    <xf numFmtId="0" fontId="25" fillId="0" borderId="7" xfId="0" applyFont="1" applyFill="1" applyBorder="1" applyAlignment="1">
      <alignment horizontal="center"/>
    </xf>
    <xf numFmtId="0" fontId="25" fillId="0" borderId="7" xfId="0" applyFont="1" applyFill="1" applyBorder="1" applyAlignment="1">
      <alignment horizontal="left"/>
    </xf>
    <xf numFmtId="0" fontId="27" fillId="0" borderId="7" xfId="0" applyFont="1" applyFill="1" applyBorder="1" applyAlignment="1">
      <alignment horizontal="left" wrapText="1"/>
    </xf>
    <xf numFmtId="0" fontId="25" fillId="0" borderId="7" xfId="0" applyFont="1" applyBorder="1" applyAlignment="1">
      <alignment horizontal="center" vertical="center" wrapText="1"/>
    </xf>
    <xf numFmtId="0" fontId="25" fillId="0" borderId="7" xfId="0" applyFont="1" applyBorder="1" applyAlignment="1">
      <alignment vertical="center" wrapText="1"/>
    </xf>
    <xf numFmtId="2" fontId="25" fillId="0" borderId="7" xfId="0" applyNumberFormat="1" applyFont="1" applyFill="1" applyBorder="1" applyAlignment="1">
      <alignment horizontal="center" vertical="center" wrapText="1"/>
    </xf>
    <xf numFmtId="2" fontId="25" fillId="0" borderId="7" xfId="0" applyNumberFormat="1" applyFont="1" applyFill="1" applyBorder="1" applyAlignment="1">
      <alignment horizontal="left" vertical="center" wrapText="1"/>
    </xf>
    <xf numFmtId="1" fontId="27" fillId="0" borderId="7" xfId="0" applyNumberFormat="1" applyFont="1" applyFill="1" applyBorder="1" applyAlignment="1">
      <alignment horizontal="center" vertical="center" wrapText="1"/>
    </xf>
    <xf numFmtId="2" fontId="27" fillId="0" borderId="7" xfId="0" applyNumberFormat="1" applyFont="1" applyFill="1" applyBorder="1" applyAlignment="1">
      <alignment horizontal="left" vertical="center" wrapText="1"/>
    </xf>
    <xf numFmtId="1" fontId="27" fillId="0" borderId="7" xfId="0" applyNumberFormat="1" applyFont="1" applyFill="1" applyBorder="1" applyAlignment="1">
      <alignment horizontal="center"/>
    </xf>
    <xf numFmtId="2" fontId="28" fillId="0" borderId="11" xfId="0" applyNumberFormat="1" applyFont="1" applyBorder="1" applyAlignment="1">
      <alignment horizontal="center" vertical="center" wrapText="1"/>
    </xf>
    <xf numFmtId="2" fontId="28" fillId="0" borderId="11" xfId="0" applyNumberFormat="1" applyFont="1" applyBorder="1" applyAlignment="1">
      <alignment vertical="center" wrapText="1"/>
    </xf>
    <xf numFmtId="0" fontId="28" fillId="0" borderId="5" xfId="0" applyFont="1" applyFill="1" applyBorder="1" applyAlignment="1">
      <alignment horizontal="center" vertical="center" wrapText="1"/>
    </xf>
    <xf numFmtId="0" fontId="37" fillId="0" borderId="7" xfId="0" applyFont="1" applyFill="1" applyBorder="1" applyAlignment="1">
      <alignment horizontal="left" wrapText="1"/>
    </xf>
    <xf numFmtId="0" fontId="37" fillId="3" borderId="7" xfId="5" applyNumberFormat="1" applyFont="1" applyFill="1" applyBorder="1" applyAlignment="1" applyProtection="1">
      <alignment horizontal="left" wrapText="1"/>
    </xf>
    <xf numFmtId="3" fontId="38" fillId="0" borderId="10" xfId="0" applyNumberFormat="1" applyFont="1" applyFill="1" applyBorder="1" applyAlignment="1">
      <alignment horizontal="right" vertical="center" wrapText="1"/>
    </xf>
    <xf numFmtId="3" fontId="39" fillId="0" borderId="7" xfId="0" applyNumberFormat="1" applyFont="1" applyFill="1" applyBorder="1" applyAlignment="1">
      <alignment horizontal="right" vertical="center" wrapText="1"/>
    </xf>
    <xf numFmtId="3" fontId="38" fillId="0" borderId="7" xfId="0" applyNumberFormat="1" applyFont="1" applyFill="1" applyBorder="1" applyAlignment="1">
      <alignment horizontal="right" vertical="center" wrapText="1"/>
    </xf>
    <xf numFmtId="3" fontId="40" fillId="0" borderId="7" xfId="0" applyNumberFormat="1" applyFont="1" applyFill="1" applyBorder="1" applyAlignment="1">
      <alignment horizontal="right" vertical="center" wrapText="1"/>
    </xf>
    <xf numFmtId="3" fontId="41" fillId="0" borderId="7" xfId="0" applyNumberFormat="1" applyFont="1" applyFill="1" applyBorder="1" applyAlignment="1">
      <alignment horizontal="right" vertical="center" wrapText="1"/>
    </xf>
    <xf numFmtId="3" fontId="42" fillId="0" borderId="7" xfId="0" applyNumberFormat="1" applyFont="1" applyFill="1" applyBorder="1" applyAlignment="1">
      <alignment horizontal="right" vertical="center" wrapText="1"/>
    </xf>
    <xf numFmtId="0" fontId="38" fillId="0" borderId="10"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35" fillId="0" borderId="7" xfId="0" applyFont="1" applyFill="1" applyBorder="1" applyAlignment="1">
      <alignment horizontal="center" vertical="center" wrapText="1"/>
    </xf>
    <xf numFmtId="3" fontId="40" fillId="0" borderId="7" xfId="0" applyNumberFormat="1" applyFont="1" applyFill="1" applyBorder="1" applyAlignment="1">
      <alignment horizontal="center" vertical="center" wrapText="1"/>
    </xf>
    <xf numFmtId="3" fontId="38" fillId="0" borderId="7"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2" fillId="0" borderId="11" xfId="0" applyFont="1" applyBorder="1" applyAlignment="1">
      <alignment horizontal="center" vertical="center" wrapText="1"/>
    </xf>
    <xf numFmtId="4" fontId="38" fillId="0" borderId="7" xfId="0" applyNumberFormat="1" applyFont="1" applyFill="1" applyBorder="1" applyAlignment="1">
      <alignment horizontal="right" vertical="center" wrapText="1"/>
    </xf>
    <xf numFmtId="3" fontId="43" fillId="0" borderId="7" xfId="0" applyNumberFormat="1" applyFont="1" applyFill="1" applyBorder="1" applyAlignment="1">
      <alignment horizontal="right" vertical="center" wrapText="1"/>
    </xf>
    <xf numFmtId="3" fontId="43" fillId="0" borderId="14" xfId="0" applyNumberFormat="1" applyFont="1" applyFill="1" applyBorder="1" applyAlignment="1">
      <alignment horizontal="right" vertical="center" wrapText="1"/>
    </xf>
    <xf numFmtId="4" fontId="43" fillId="0" borderId="7" xfId="0" applyNumberFormat="1" applyFont="1" applyFill="1" applyBorder="1" applyAlignment="1">
      <alignment horizontal="right" vertical="center" wrapText="1"/>
    </xf>
    <xf numFmtId="3" fontId="38" fillId="0" borderId="14" xfId="0" applyNumberFormat="1" applyFont="1" applyFill="1" applyBorder="1" applyAlignment="1">
      <alignment horizontal="right" vertical="center" wrapText="1"/>
    </xf>
    <xf numFmtId="3" fontId="40" fillId="0" borderId="7" xfId="0" applyNumberFormat="1" applyFont="1" applyFill="1" applyBorder="1" applyAlignment="1">
      <alignment horizontal="right"/>
    </xf>
    <xf numFmtId="4" fontId="40" fillId="0" borderId="7" xfId="0" applyNumberFormat="1" applyFont="1" applyFill="1" applyBorder="1" applyAlignment="1">
      <alignment horizontal="right"/>
    </xf>
    <xf numFmtId="3" fontId="35" fillId="0" borderId="7" xfId="0" applyNumberFormat="1" applyFont="1" applyFill="1" applyBorder="1" applyAlignment="1">
      <alignment horizontal="right"/>
    </xf>
    <xf numFmtId="4" fontId="35" fillId="0" borderId="7" xfId="0" applyNumberFormat="1" applyFont="1" applyFill="1" applyBorder="1" applyAlignment="1">
      <alignment horizontal="right"/>
    </xf>
    <xf numFmtId="3" fontId="35" fillId="0" borderId="7" xfId="0" applyNumberFormat="1" applyFont="1" applyFill="1" applyBorder="1" applyAlignment="1">
      <alignment horizontal="right" vertical="center" wrapText="1"/>
    </xf>
    <xf numFmtId="4" fontId="40" fillId="0" borderId="7" xfId="0" applyNumberFormat="1" applyFont="1" applyFill="1" applyBorder="1" applyAlignment="1">
      <alignment horizontal="right" vertical="center" wrapText="1"/>
    </xf>
    <xf numFmtId="3" fontId="40" fillId="0" borderId="7" xfId="5" applyNumberFormat="1" applyFont="1" applyFill="1" applyBorder="1" applyAlignment="1" applyProtection="1">
      <alignment horizontal="right" vertical="center" wrapText="1"/>
    </xf>
    <xf numFmtId="3" fontId="38" fillId="0" borderId="7" xfId="0" applyNumberFormat="1" applyFont="1" applyFill="1" applyBorder="1" applyAlignment="1">
      <alignment horizontal="right"/>
    </xf>
    <xf numFmtId="3" fontId="40" fillId="0" borderId="7" xfId="0" applyNumberFormat="1" applyFont="1" applyFill="1" applyBorder="1"/>
    <xf numFmtId="3" fontId="38" fillId="0" borderId="7" xfId="0" applyNumberFormat="1" applyFont="1" applyFill="1" applyBorder="1"/>
    <xf numFmtId="3" fontId="42" fillId="0" borderId="7" xfId="0" applyNumberFormat="1" applyFont="1" applyFill="1" applyBorder="1"/>
    <xf numFmtId="3" fontId="44" fillId="0" borderId="7" xfId="0" applyNumberFormat="1" applyFont="1" applyFill="1" applyBorder="1"/>
    <xf numFmtId="4" fontId="38" fillId="0" borderId="7" xfId="0" applyNumberFormat="1" applyFont="1" applyFill="1" applyBorder="1" applyAlignment="1">
      <alignment horizontal="right"/>
    </xf>
    <xf numFmtId="3" fontId="42" fillId="0" borderId="7" xfId="0" applyNumberFormat="1" applyFont="1" applyFill="1" applyBorder="1" applyAlignment="1">
      <alignment horizontal="right"/>
    </xf>
    <xf numFmtId="3" fontId="40" fillId="0" borderId="7" xfId="0" applyNumberFormat="1" applyFont="1" applyFill="1" applyBorder="1" applyAlignment="1"/>
    <xf numFmtId="3" fontId="40" fillId="0" borderId="10" xfId="0" applyNumberFormat="1" applyFont="1" applyFill="1" applyBorder="1" applyAlignment="1">
      <alignment horizontal="right"/>
    </xf>
    <xf numFmtId="2" fontId="38" fillId="0" borderId="7" xfId="0" applyNumberFormat="1" applyFont="1" applyFill="1" applyBorder="1" applyAlignment="1">
      <alignment horizontal="right" vertical="center" wrapText="1"/>
    </xf>
    <xf numFmtId="2" fontId="40" fillId="0" borderId="7" xfId="0" applyNumberFormat="1" applyFont="1" applyFill="1" applyBorder="1" applyAlignment="1">
      <alignment horizontal="right"/>
    </xf>
    <xf numFmtId="2" fontId="40" fillId="0" borderId="7" xfId="0" applyNumberFormat="1" applyFont="1" applyFill="1" applyBorder="1" applyAlignment="1"/>
    <xf numFmtId="3" fontId="42" fillId="0" borderId="11" xfId="0" applyNumberFormat="1" applyFont="1" applyFill="1" applyBorder="1" applyAlignment="1">
      <alignment horizontal="right" vertical="center" wrapText="1"/>
    </xf>
    <xf numFmtId="2" fontId="42" fillId="0" borderId="11" xfId="0" applyNumberFormat="1" applyFont="1" applyFill="1" applyBorder="1"/>
    <xf numFmtId="0" fontId="35" fillId="0" borderId="7" xfId="0" applyFont="1" applyFill="1" applyBorder="1" applyAlignment="1">
      <alignment horizontal="left" vertical="center" wrapText="1"/>
    </xf>
    <xf numFmtId="0" fontId="40" fillId="0" borderId="7" xfId="0" applyFont="1" applyFill="1" applyBorder="1" applyAlignment="1">
      <alignment horizontal="left"/>
    </xf>
    <xf numFmtId="0" fontId="40" fillId="0" borderId="7" xfId="0" applyFont="1" applyFill="1" applyBorder="1" applyAlignment="1">
      <alignment horizontal="left" vertical="center" wrapText="1"/>
    </xf>
    <xf numFmtId="3" fontId="47" fillId="0" borderId="7" xfId="0" applyNumberFormat="1" applyFont="1" applyFill="1" applyBorder="1" applyAlignment="1">
      <alignment horizontal="right" vertical="center" wrapText="1"/>
    </xf>
    <xf numFmtId="3" fontId="48" fillId="0" borderId="7" xfId="0" applyNumberFormat="1" applyFont="1" applyFill="1" applyBorder="1" applyAlignment="1">
      <alignment horizontal="right"/>
    </xf>
    <xf numFmtId="3" fontId="46" fillId="0" borderId="7" xfId="0" applyNumberFormat="1" applyFont="1" applyFill="1" applyBorder="1"/>
    <xf numFmtId="3" fontId="46" fillId="0" borderId="7" xfId="0" applyNumberFormat="1" applyFont="1" applyFill="1" applyBorder="1" applyAlignment="1">
      <alignment horizontal="right" vertical="center" wrapText="1"/>
    </xf>
    <xf numFmtId="3" fontId="40" fillId="0" borderId="7" xfId="0" applyNumberFormat="1" applyFont="1" applyFill="1" applyBorder="1" applyAlignment="1">
      <alignment vertical="center" wrapText="1"/>
    </xf>
    <xf numFmtId="0" fontId="2" fillId="0" borderId="0" xfId="0" applyFont="1" applyFill="1" applyAlignment="1">
      <alignment vertical="center" wrapText="1"/>
    </xf>
    <xf numFmtId="0" fontId="45" fillId="0" borderId="7" xfId="0" applyFont="1" applyFill="1" applyBorder="1" applyAlignment="1">
      <alignment horizontal="left" vertical="center" wrapText="1"/>
    </xf>
    <xf numFmtId="0" fontId="42" fillId="0" borderId="5" xfId="0" applyFont="1" applyBorder="1" applyAlignment="1">
      <alignment horizontal="center" vertical="center" wrapText="1"/>
    </xf>
    <xf numFmtId="0" fontId="19" fillId="0" borderId="5" xfId="0" applyFont="1" applyBorder="1" applyAlignment="1">
      <alignment horizontal="left" vertical="center" wrapText="1"/>
    </xf>
    <xf numFmtId="3" fontId="25" fillId="0" borderId="5" xfId="0" applyNumberFormat="1" applyFont="1" applyFill="1" applyBorder="1" applyAlignment="1">
      <alignment horizontal="right" vertical="center" wrapText="1"/>
    </xf>
    <xf numFmtId="0" fontId="28" fillId="0" borderId="5" xfId="0" applyFont="1" applyFill="1" applyBorder="1" applyAlignment="1">
      <alignment horizontal="right" vertical="center" wrapText="1"/>
    </xf>
    <xf numFmtId="3" fontId="38" fillId="0" borderId="11" xfId="0" applyNumberFormat="1" applyFont="1" applyFill="1" applyBorder="1" applyAlignment="1">
      <alignment horizontal="right" vertical="center" wrapText="1"/>
    </xf>
    <xf numFmtId="0" fontId="8" fillId="0" borderId="0" xfId="0" applyFont="1" applyFill="1" applyAlignment="1">
      <alignment horizontal="center"/>
    </xf>
    <xf numFmtId="0" fontId="20" fillId="0" borderId="0" xfId="0" applyFont="1" applyFill="1" applyAlignment="1">
      <alignment horizontal="center"/>
    </xf>
    <xf numFmtId="0" fontId="34" fillId="0" borderId="0" xfId="0" applyFont="1" applyFill="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xf numFmtId="0" fontId="8" fillId="0"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3" fontId="14" fillId="0" borderId="0" xfId="0" applyNumberFormat="1" applyFont="1" applyFill="1" applyAlignment="1">
      <alignment horizontal="center"/>
    </xf>
    <xf numFmtId="0" fontId="28" fillId="0" borderId="13" xfId="0" applyFont="1" applyFill="1" applyBorder="1" applyAlignment="1">
      <alignment horizontal="center" vertical="center" wrapText="1"/>
    </xf>
    <xf numFmtId="0" fontId="8" fillId="0" borderId="0" xfId="0" applyFont="1" applyFill="1" applyAlignment="1">
      <alignment horizontal="center" vertical="center" wrapText="1"/>
    </xf>
    <xf numFmtId="0" fontId="20" fillId="0" borderId="0" xfId="0" applyFont="1" applyFill="1" applyAlignment="1">
      <alignment horizontal="center" vertical="center" wrapText="1"/>
    </xf>
    <xf numFmtId="0" fontId="5" fillId="0" borderId="0" xfId="0" applyFont="1" applyFill="1" applyAlignment="1">
      <alignment horizontal="center" vertical="center" wrapText="1"/>
    </xf>
    <xf numFmtId="0" fontId="15" fillId="0" borderId="0" xfId="0" applyFont="1" applyFill="1" applyAlignment="1">
      <alignment horizontal="center"/>
    </xf>
    <xf numFmtId="3" fontId="19" fillId="0" borderId="12" xfId="0" applyNumberFormat="1" applyFont="1" applyFill="1" applyBorder="1" applyAlignment="1">
      <alignment horizontal="center"/>
    </xf>
    <xf numFmtId="0" fontId="28" fillId="0" borderId="6" xfId="0" applyFont="1" applyFill="1" applyBorder="1" applyAlignment="1">
      <alignment horizontal="center" vertical="center" wrapText="1"/>
    </xf>
    <xf numFmtId="0" fontId="27" fillId="0" borderId="11" xfId="0" applyFont="1" applyBorder="1" applyAlignment="1">
      <alignment horizontal="center" vertical="center" wrapText="1"/>
    </xf>
    <xf numFmtId="0" fontId="19" fillId="0" borderId="6"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0" xfId="0" applyFont="1" applyFill="1" applyAlignment="1">
      <alignment horizontal="center"/>
    </xf>
    <xf numFmtId="3" fontId="24" fillId="0" borderId="12" xfId="0" applyNumberFormat="1" applyFont="1" applyFill="1" applyBorder="1" applyAlignment="1">
      <alignment horizontal="center"/>
    </xf>
    <xf numFmtId="0" fontId="12" fillId="0" borderId="11" xfId="0" applyFont="1" applyBorder="1" applyAlignment="1">
      <alignment horizontal="center" vertical="center" wrapText="1"/>
    </xf>
    <xf numFmtId="0" fontId="49" fillId="0" borderId="0" xfId="5" applyNumberFormat="1" applyFont="1" applyFill="1" applyAlignment="1" applyProtection="1">
      <alignment horizontal="center" vertical="center"/>
    </xf>
  </cellXfs>
  <cellStyles count="7">
    <cellStyle name="Comma" xfId="1" builtinId="3"/>
    <cellStyle name="Normal" xfId="0" builtinId="0"/>
    <cellStyle name="Normal 2" xfId="6"/>
    <cellStyle name="Normal 2 6" xfId="2"/>
    <cellStyle name="Normal 2_TK hang nam" xfId="4"/>
    <cellStyle name="Normal 4" xfId="5"/>
    <cellStyle name="Normal_Mau giao thu (Bo)"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GAN%20SACH\QUYET%20TOAN\2019\Quy&#7871;t%20to&#225;n,%20&#273;&#7889;i%20chi&#7871;u%20s&#7889;%20d&#432;%20d&#7921;%20to&#225;n,%20k&#7871;%20ho&#7841;ch%20v&#7889;n%20g&#7917;i%20Ph&#432;&#417;ng%20ng&#224;y%2029.7.2020%20(ch&#7889;t%20n&#259;m%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GAN%20SACH\DU%20TOAN\2021\T&#7880;NH%202021\18-11%20DU%20TOAN%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oCao"/>
      <sheetName val="Các nội dung điều chỉnh"/>
      <sheetName val="Quyết toán chính thức"/>
      <sheetName val="Đối chiếu tạm ứng, kéo dài"/>
      <sheetName val="Kế hoạch vốn 2019"/>
    </sheetNames>
    <sheetDataSet>
      <sheetData sheetId="0"/>
      <sheetData sheetId="1"/>
      <sheetData sheetId="2">
        <row r="176">
          <cell r="Q176">
            <v>279437802047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ƯỚC 2020"/>
      <sheetName val="2021-01"/>
      <sheetName val="2021-02"/>
      <sheetName val="2021-03"/>
      <sheetName val="tỉnh gọn"/>
      <sheetName val="2021-4a"/>
      <sheetName val="2021-4b"/>
      <sheetName val="đất 2021"/>
      <sheetName val="MTTW 21"/>
      <sheetName val="MT HTPTX 21"/>
      <sheetName val="điều chỉnh"/>
      <sheetName val="thuế 2021"/>
      <sheetName val="lương khối đảng"/>
      <sheetName val="THUE GIAO"/>
      <sheetName val="3 năm 2021-2023"/>
      <sheetName val="3 năm 2020-2022"/>
      <sheetName val="UOC 2019"/>
      <sheetName val="2020- 01"/>
      <sheetName val="04A -2020"/>
      <sheetName val="04B-2020 "/>
      <sheetName val="02-2020"/>
      <sheetName val="03-2020 NS TINH"/>
      <sheetName val="GON TINH"/>
      <sheetName val="IN TINH"/>
      <sheetName val="DT ĐẤT 2020"/>
      <sheetName val="TANG THU 2020"/>
      <sheetName val="MTTW 2020"/>
      <sheetName val="BSMT HUYEN 2020"/>
      <sheetName val="KP TTRA, MAT TRAN 2020"/>
      <sheetName val="PB XPATGT 2020"/>
      <sheetName val="LUONG KHOI DANG 2020"/>
      <sheetName val="KP DQTV"/>
      <sheetName val="KP DAN SO 2020"/>
      <sheetName val="KP THU Y, CN 2020"/>
      <sheetName val="KP BVTV, TT 2020"/>
      <sheetName val="2019 MUC TIEU TƯ"/>
      <sheetName val=" 2019-BSMT HUYEN"/>
      <sheetName val="21-11 TINH"/>
      <sheetName val="CUC THUE 2019"/>
      <sheetName val="đất"/>
      <sheetName val="VAN XA"/>
      <sheetName val="2019 Tăng thu TH 18; DT 19"/>
      <sheetName val="LUONG HUYEN"/>
      <sheetName val="LUONG KHOI DANG 2019"/>
      <sheetName val="KP ATGT  moi truong19"/>
      <sheetName val="GIAODANG 19"/>
      <sheetName val="KP TTRA, MT19"/>
      <sheetName val="GIAO THU 18"/>
      <sheetName val="GIAO CHI 18"/>
      <sheetName val="QPAN 18"/>
      <sheetName val="BQL DA"/>
      <sheetName val="VON TAP TRUNG"/>
      <sheetName val="BSCĐOI tinh lai -18"/>
      <sheetName val="KP YTE XA"/>
      <sheetName val="LUONG KHOI DANG"/>
      <sheetName val="DT CHI TX 2017"/>
    </sheetNames>
    <sheetDataSet>
      <sheetData sheetId="0" refreshError="1"/>
      <sheetData sheetId="1">
        <row r="48">
          <cell r="G48">
            <v>3014735.9173332299</v>
          </cell>
        </row>
        <row r="57">
          <cell r="G57">
            <v>7208797.0826667696</v>
          </cell>
        </row>
        <row r="58">
          <cell r="G58">
            <v>1307025.4441573885</v>
          </cell>
        </row>
        <row r="59">
          <cell r="G59">
            <v>3021231.3067983212</v>
          </cell>
        </row>
        <row r="60">
          <cell r="G60">
            <v>430880.91858062468</v>
          </cell>
        </row>
        <row r="61">
          <cell r="G61">
            <v>93825.779135452409</v>
          </cell>
        </row>
        <row r="62">
          <cell r="G62">
            <v>32796</v>
          </cell>
        </row>
        <row r="63">
          <cell r="G63">
            <v>35717.768193609721</v>
          </cell>
        </row>
        <row r="64">
          <cell r="G64">
            <v>332176.09760080196</v>
          </cell>
        </row>
        <row r="65">
          <cell r="G65">
            <v>1351640.2364277437</v>
          </cell>
        </row>
        <row r="66">
          <cell r="G66">
            <v>138292.67579790947</v>
          </cell>
        </row>
        <row r="67">
          <cell r="G67">
            <v>283153.69371615892</v>
          </cell>
        </row>
        <row r="68">
          <cell r="G68">
            <v>135855.64257361199</v>
          </cell>
        </row>
        <row r="69">
          <cell r="G69">
            <v>46201.245136569974</v>
          </cell>
        </row>
        <row r="72">
          <cell r="G72">
            <v>203625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zoomScale="110" zoomScaleNormal="110" workbookViewId="0">
      <selection activeCell="F16" sqref="F16"/>
    </sheetView>
  </sheetViews>
  <sheetFormatPr defaultRowHeight="12.75"/>
  <cols>
    <col min="1" max="1" width="5.7109375" style="1" bestFit="1" customWidth="1"/>
    <col min="2" max="2" width="26.5703125" style="2" customWidth="1"/>
    <col min="3" max="3" width="10.5703125" style="3" customWidth="1"/>
    <col min="4" max="4" width="10.42578125" style="2" customWidth="1"/>
    <col min="5" max="6" width="10.5703125" style="2" customWidth="1"/>
    <col min="7" max="7" width="7.5703125" style="2" customWidth="1"/>
    <col min="8" max="8" width="7.28515625" style="2" customWidth="1"/>
    <col min="9" max="9" width="8.42578125" style="2" customWidth="1"/>
    <col min="10" max="12" width="9.140625" style="2"/>
    <col min="13" max="22" width="9.140625" style="4"/>
    <col min="23" max="16384" width="9.140625" style="2"/>
  </cols>
  <sheetData>
    <row r="1" spans="1:22" ht="14.25">
      <c r="G1" s="232" t="s">
        <v>0</v>
      </c>
      <c r="H1" s="232"/>
      <c r="I1" s="232"/>
    </row>
    <row r="2" spans="1:22" ht="18.75">
      <c r="A2" s="233" t="s">
        <v>1</v>
      </c>
      <c r="B2" s="233"/>
      <c r="C2" s="233"/>
      <c r="D2" s="233"/>
      <c r="E2" s="233"/>
      <c r="F2" s="233"/>
      <c r="G2" s="233"/>
      <c r="H2" s="233"/>
      <c r="I2" s="233"/>
    </row>
    <row r="3" spans="1:22" ht="15.75">
      <c r="A3" s="234" t="s">
        <v>182</v>
      </c>
      <c r="B3" s="234"/>
      <c r="C3" s="234"/>
      <c r="D3" s="234"/>
      <c r="E3" s="234"/>
      <c r="F3" s="234"/>
      <c r="G3" s="234"/>
      <c r="H3" s="234"/>
      <c r="I3" s="234"/>
    </row>
    <row r="4" spans="1:22" ht="16.5">
      <c r="A4" s="5"/>
      <c r="B4" s="5"/>
      <c r="C4" s="6"/>
      <c r="D4" s="5"/>
      <c r="E4" s="5"/>
      <c r="F4" s="5"/>
      <c r="G4" s="5"/>
      <c r="H4" s="7" t="s">
        <v>2</v>
      </c>
      <c r="I4" s="5"/>
    </row>
    <row r="5" spans="1:22">
      <c r="A5" s="235" t="s">
        <v>3</v>
      </c>
      <c r="B5" s="235" t="s">
        <v>4</v>
      </c>
      <c r="C5" s="235" t="s">
        <v>5</v>
      </c>
      <c r="D5" s="237" t="s">
        <v>6</v>
      </c>
      <c r="E5" s="238"/>
      <c r="F5" s="235" t="s">
        <v>7</v>
      </c>
      <c r="G5" s="237" t="s">
        <v>8</v>
      </c>
      <c r="H5" s="239"/>
      <c r="I5" s="238"/>
    </row>
    <row r="6" spans="1:22" ht="25.5">
      <c r="A6" s="236"/>
      <c r="B6" s="236"/>
      <c r="C6" s="236"/>
      <c r="D6" s="8" t="s">
        <v>9</v>
      </c>
      <c r="E6" s="8" t="s">
        <v>10</v>
      </c>
      <c r="F6" s="236"/>
      <c r="G6" s="8" t="s">
        <v>11</v>
      </c>
      <c r="H6" s="8" t="s">
        <v>12</v>
      </c>
      <c r="I6" s="8" t="s">
        <v>13</v>
      </c>
    </row>
    <row r="7" spans="1:22" s="12" customFormat="1" ht="14.25">
      <c r="A7" s="9"/>
      <c r="B7" s="115" t="s">
        <v>14</v>
      </c>
      <c r="C7" s="10"/>
      <c r="D7" s="9"/>
      <c r="E7" s="9"/>
      <c r="F7" s="9"/>
      <c r="G7" s="11"/>
      <c r="H7" s="11"/>
      <c r="I7" s="11"/>
      <c r="M7" s="13"/>
      <c r="N7" s="13"/>
      <c r="O7" s="13"/>
      <c r="P7" s="13"/>
      <c r="Q7" s="13"/>
      <c r="R7" s="13"/>
      <c r="S7" s="13"/>
      <c r="T7" s="13"/>
      <c r="U7" s="13"/>
      <c r="V7" s="13"/>
    </row>
    <row r="8" spans="1:22" s="12" customFormat="1" ht="14.25">
      <c r="A8" s="14"/>
      <c r="B8" s="116" t="s">
        <v>15</v>
      </c>
      <c r="C8" s="15">
        <v>13064292</v>
      </c>
      <c r="D8" s="15">
        <v>12643089</v>
      </c>
      <c r="E8" s="15">
        <v>13679089</v>
      </c>
      <c r="F8" s="15">
        <v>13653788.5</v>
      </c>
      <c r="G8" s="16">
        <v>104.5122728426462</v>
      </c>
      <c r="H8" s="16">
        <v>107.99408672991228</v>
      </c>
      <c r="I8" s="16">
        <v>99.815042507582191</v>
      </c>
      <c r="J8" s="17"/>
      <c r="K8" s="17">
        <f>10842933-D8</f>
        <v>-1800156</v>
      </c>
      <c r="L8" s="17"/>
      <c r="M8" s="13"/>
      <c r="N8" s="13"/>
      <c r="O8" s="13"/>
      <c r="P8" s="13"/>
      <c r="Q8" s="13"/>
      <c r="R8" s="13"/>
      <c r="S8" s="13"/>
      <c r="T8" s="13"/>
      <c r="U8" s="13"/>
      <c r="V8" s="13"/>
    </row>
    <row r="9" spans="1:22" s="12" customFormat="1" ht="15">
      <c r="A9" s="14"/>
      <c r="B9" s="117" t="s">
        <v>16</v>
      </c>
      <c r="C9" s="18">
        <v>12817753</v>
      </c>
      <c r="D9" s="18">
        <v>11938389</v>
      </c>
      <c r="E9" s="18">
        <v>12894389</v>
      </c>
      <c r="F9" s="18">
        <v>13125699.199999999</v>
      </c>
      <c r="G9" s="16">
        <v>102.40249753603459</v>
      </c>
      <c r="H9" s="16">
        <v>109.94531339194928</v>
      </c>
      <c r="I9" s="16">
        <v>101.79388259497988</v>
      </c>
      <c r="J9" s="17"/>
      <c r="K9" s="19">
        <f>F9/E9*100</f>
        <v>101.79388259497988</v>
      </c>
      <c r="L9" s="17">
        <f>F9-E9</f>
        <v>231310.19999999925</v>
      </c>
      <c r="M9" s="13"/>
      <c r="N9" s="13">
        <f>F9-F46</f>
        <v>-0.46000000089406967</v>
      </c>
      <c r="O9" s="13"/>
      <c r="P9" s="13"/>
      <c r="Q9" s="13"/>
      <c r="R9" s="13"/>
      <c r="S9" s="13"/>
      <c r="T9" s="13"/>
      <c r="U9" s="13"/>
      <c r="V9" s="13"/>
    </row>
    <row r="10" spans="1:22" s="12" customFormat="1" ht="14.25">
      <c r="A10" s="14" t="s">
        <v>17</v>
      </c>
      <c r="B10" s="116" t="s">
        <v>18</v>
      </c>
      <c r="C10" s="15">
        <v>5858775</v>
      </c>
      <c r="D10" s="15">
        <v>4464000</v>
      </c>
      <c r="E10" s="15">
        <v>5500000</v>
      </c>
      <c r="F10" s="15">
        <v>5377400</v>
      </c>
      <c r="G10" s="16">
        <v>91.78369198339243</v>
      </c>
      <c r="H10" s="16">
        <v>120.46146953405017</v>
      </c>
      <c r="I10" s="16">
        <v>97.770909090909086</v>
      </c>
      <c r="J10" s="19">
        <f>F10-E10</f>
        <v>-122600</v>
      </c>
      <c r="M10" s="13"/>
      <c r="N10" s="13"/>
      <c r="O10" s="13"/>
      <c r="P10" s="13"/>
      <c r="Q10" s="13"/>
      <c r="R10" s="13"/>
      <c r="S10" s="13"/>
      <c r="T10" s="13"/>
      <c r="U10" s="13"/>
      <c r="V10" s="13"/>
    </row>
    <row r="11" spans="1:22" s="12" customFormat="1" ht="14.25">
      <c r="A11" s="14">
        <v>1</v>
      </c>
      <c r="B11" s="118" t="s">
        <v>19</v>
      </c>
      <c r="C11" s="15">
        <v>5644824</v>
      </c>
      <c r="D11" s="15">
        <v>4244000</v>
      </c>
      <c r="E11" s="15">
        <v>5200000</v>
      </c>
      <c r="F11" s="15">
        <v>5187400</v>
      </c>
      <c r="G11" s="16">
        <v>91.896576403444996</v>
      </c>
      <c r="H11" s="16">
        <v>122.22902921771914</v>
      </c>
      <c r="I11" s="16">
        <v>99.757692307692309</v>
      </c>
      <c r="J11" s="17">
        <f>F11-E11</f>
        <v>-12600</v>
      </c>
      <c r="K11" s="17">
        <f>SUM(F12:F37)-F20-F23-F25-F28-F31-F32</f>
        <v>5187400</v>
      </c>
      <c r="L11" s="17" t="e">
        <f>K11+#REF!</f>
        <v>#REF!</v>
      </c>
      <c r="M11" s="13"/>
      <c r="N11" s="13"/>
      <c r="O11" s="13"/>
      <c r="P11" s="13"/>
      <c r="Q11" s="13"/>
      <c r="R11" s="13"/>
      <c r="S11" s="13"/>
      <c r="T11" s="13"/>
      <c r="U11" s="13"/>
      <c r="V11" s="13"/>
    </row>
    <row r="12" spans="1:22" ht="27.75">
      <c r="A12" s="20" t="s">
        <v>20</v>
      </c>
      <c r="B12" s="119" t="s">
        <v>21</v>
      </c>
      <c r="C12" s="21">
        <v>149673</v>
      </c>
      <c r="D12" s="21">
        <v>150000</v>
      </c>
      <c r="E12" s="21">
        <v>150000</v>
      </c>
      <c r="F12" s="22">
        <v>150040</v>
      </c>
      <c r="G12" s="23">
        <v>100.24520120529421</v>
      </c>
      <c r="H12" s="23">
        <v>100.02666666666667</v>
      </c>
      <c r="I12" s="23">
        <v>100.02666666666667</v>
      </c>
      <c r="J12" s="24">
        <f>F11-F21-F26-F29-F33</f>
        <v>4849310.7</v>
      </c>
      <c r="K12" s="24">
        <f t="shared" ref="K12:K18" si="0">F12-E12</f>
        <v>40</v>
      </c>
      <c r="L12" s="24">
        <f>F11-E11</f>
        <v>-12600</v>
      </c>
    </row>
    <row r="13" spans="1:22" ht="27.75">
      <c r="A13" s="20" t="s">
        <v>22</v>
      </c>
      <c r="B13" s="119" t="s">
        <v>23</v>
      </c>
      <c r="C13" s="21">
        <v>115915</v>
      </c>
      <c r="D13" s="21">
        <v>125000</v>
      </c>
      <c r="E13" s="21">
        <v>125000</v>
      </c>
      <c r="F13" s="22">
        <v>93110</v>
      </c>
      <c r="G13" s="23">
        <v>80.326101022300818</v>
      </c>
      <c r="H13" s="23">
        <v>74.488</v>
      </c>
      <c r="I13" s="23">
        <v>74.488</v>
      </c>
      <c r="K13" s="24">
        <f t="shared" si="0"/>
        <v>-31890</v>
      </c>
      <c r="L13" s="25">
        <f>L12+K26</f>
        <v>-270150</v>
      </c>
    </row>
    <row r="14" spans="1:22" ht="27.75">
      <c r="A14" s="20" t="s">
        <v>24</v>
      </c>
      <c r="B14" s="135" t="s">
        <v>25</v>
      </c>
      <c r="C14" s="26">
        <v>41007</v>
      </c>
      <c r="D14" s="21">
        <v>60000</v>
      </c>
      <c r="E14" s="21">
        <v>60000</v>
      </c>
      <c r="F14" s="22">
        <v>103500</v>
      </c>
      <c r="G14" s="23">
        <v>252.39593240178505</v>
      </c>
      <c r="H14" s="23">
        <v>172.5</v>
      </c>
      <c r="I14" s="23">
        <v>172.5</v>
      </c>
      <c r="K14" s="24">
        <f t="shared" si="0"/>
        <v>43500</v>
      </c>
    </row>
    <row r="15" spans="1:22" ht="27.75">
      <c r="A15" s="20" t="s">
        <v>26</v>
      </c>
      <c r="B15" s="119" t="s">
        <v>27</v>
      </c>
      <c r="C15" s="27">
        <v>563593</v>
      </c>
      <c r="D15" s="21">
        <v>610000</v>
      </c>
      <c r="E15" s="21">
        <v>610000</v>
      </c>
      <c r="F15" s="22">
        <v>538800</v>
      </c>
      <c r="G15" s="23">
        <v>95.6009034888652</v>
      </c>
      <c r="H15" s="23">
        <v>88.327868852459019</v>
      </c>
      <c r="I15" s="23">
        <v>88.327868852459019</v>
      </c>
      <c r="K15" s="24">
        <f t="shared" si="0"/>
        <v>-71200</v>
      </c>
    </row>
    <row r="16" spans="1:22" ht="15">
      <c r="A16" s="20" t="s">
        <v>28</v>
      </c>
      <c r="B16" s="120" t="s">
        <v>29</v>
      </c>
      <c r="C16" s="28">
        <v>321256</v>
      </c>
      <c r="D16" s="21">
        <v>350000</v>
      </c>
      <c r="E16" s="21">
        <v>350000</v>
      </c>
      <c r="F16" s="21">
        <v>248300</v>
      </c>
      <c r="G16" s="23">
        <v>77.290385237941081</v>
      </c>
      <c r="H16" s="23">
        <v>70.942857142857136</v>
      </c>
      <c r="I16" s="23">
        <v>70.942857142857136</v>
      </c>
      <c r="K16" s="2">
        <f t="shared" si="0"/>
        <v>-101700</v>
      </c>
    </row>
    <row r="17" spans="1:22" ht="15">
      <c r="A17" s="20" t="s">
        <v>30</v>
      </c>
      <c r="B17" s="121" t="s">
        <v>31</v>
      </c>
      <c r="C17" s="21">
        <v>7588</v>
      </c>
      <c r="D17" s="21">
        <v>6000</v>
      </c>
      <c r="E17" s="21">
        <v>6000</v>
      </c>
      <c r="F17" s="21">
        <v>6430</v>
      </c>
      <c r="G17" s="23">
        <v>84.739061676331048</v>
      </c>
      <c r="H17" s="23">
        <v>107.16666666666667</v>
      </c>
      <c r="I17" s="23">
        <v>107.16666666666667</v>
      </c>
      <c r="J17" s="24"/>
      <c r="K17" s="2">
        <f t="shared" si="0"/>
        <v>430</v>
      </c>
    </row>
    <row r="18" spans="1:22" ht="27.75">
      <c r="A18" s="20" t="s">
        <v>32</v>
      </c>
      <c r="B18" s="122" t="s">
        <v>33</v>
      </c>
      <c r="C18" s="21">
        <v>560483</v>
      </c>
      <c r="D18" s="21">
        <v>135000</v>
      </c>
      <c r="E18" s="21">
        <v>401000</v>
      </c>
      <c r="F18" s="21">
        <v>486600</v>
      </c>
      <c r="G18" s="23">
        <v>86.817976638006868</v>
      </c>
      <c r="H18" s="23">
        <v>360.44444444444446</v>
      </c>
      <c r="I18" s="23">
        <v>121.34663341645886</v>
      </c>
      <c r="K18" s="2">
        <f t="shared" si="0"/>
        <v>85600</v>
      </c>
    </row>
    <row r="19" spans="1:22" ht="15">
      <c r="A19" s="20" t="s">
        <v>34</v>
      </c>
      <c r="B19" s="120" t="s">
        <v>35</v>
      </c>
      <c r="C19" s="21">
        <v>154416</v>
      </c>
      <c r="D19" s="21">
        <v>175000</v>
      </c>
      <c r="E19" s="21">
        <v>175000</v>
      </c>
      <c r="F19" s="21">
        <v>175000</v>
      </c>
      <c r="G19" s="23">
        <v>113.33022484716611</v>
      </c>
      <c r="H19" s="23">
        <v>100</v>
      </c>
      <c r="I19" s="23">
        <v>100</v>
      </c>
    </row>
    <row r="20" spans="1:22" ht="15">
      <c r="A20" s="20" t="s">
        <v>36</v>
      </c>
      <c r="B20" s="120" t="s">
        <v>37</v>
      </c>
      <c r="C20" s="21">
        <v>238744</v>
      </c>
      <c r="D20" s="21">
        <v>265000</v>
      </c>
      <c r="E20" s="21">
        <v>265000</v>
      </c>
      <c r="F20" s="21">
        <v>207000</v>
      </c>
      <c r="G20" s="23">
        <v>86.703749623027164</v>
      </c>
      <c r="H20" s="23">
        <v>78.113207547169822</v>
      </c>
      <c r="I20" s="23">
        <v>78.113207547169822</v>
      </c>
      <c r="J20" s="24"/>
    </row>
    <row r="21" spans="1:22" s="31" customFormat="1" ht="15">
      <c r="A21" s="29"/>
      <c r="B21" s="123" t="s">
        <v>38</v>
      </c>
      <c r="C21" s="30">
        <v>32588</v>
      </c>
      <c r="D21" s="30">
        <v>35876</v>
      </c>
      <c r="E21" s="30">
        <v>35876</v>
      </c>
      <c r="F21" s="30">
        <v>26250</v>
      </c>
      <c r="G21" s="23">
        <v>80.551123112802259</v>
      </c>
      <c r="H21" s="23">
        <v>73.168692161890959</v>
      </c>
      <c r="I21" s="23">
        <v>73.168692161890959</v>
      </c>
      <c r="M21" s="32"/>
      <c r="N21" s="32"/>
      <c r="O21" s="32"/>
      <c r="P21" s="32"/>
      <c r="Q21" s="32"/>
      <c r="R21" s="32"/>
      <c r="S21" s="32"/>
      <c r="T21" s="32"/>
      <c r="U21" s="32"/>
      <c r="V21" s="32"/>
    </row>
    <row r="22" spans="1:22" s="31" customFormat="1" ht="15">
      <c r="A22" s="29"/>
      <c r="B22" s="123" t="s">
        <v>39</v>
      </c>
      <c r="C22" s="30">
        <v>206185</v>
      </c>
      <c r="D22" s="30">
        <v>229124</v>
      </c>
      <c r="E22" s="30">
        <v>229124</v>
      </c>
      <c r="F22" s="30">
        <v>180750</v>
      </c>
      <c r="G22" s="23">
        <v>87.66399107597546</v>
      </c>
      <c r="H22" s="23">
        <v>78.887414675023123</v>
      </c>
      <c r="I22" s="23">
        <v>78.887414675023123</v>
      </c>
      <c r="M22" s="32"/>
      <c r="N22" s="32"/>
      <c r="O22" s="32"/>
      <c r="P22" s="32"/>
      <c r="Q22" s="32"/>
      <c r="R22" s="32"/>
      <c r="S22" s="32"/>
      <c r="T22" s="32"/>
      <c r="U22" s="32"/>
      <c r="V22" s="32"/>
    </row>
    <row r="23" spans="1:22" s="31" customFormat="1" ht="27">
      <c r="A23" s="29"/>
      <c r="B23" s="124" t="s">
        <v>40</v>
      </c>
      <c r="C23" s="34">
        <v>40282</v>
      </c>
      <c r="D23" s="34">
        <v>37000</v>
      </c>
      <c r="E23" s="34">
        <v>37000</v>
      </c>
      <c r="F23" s="34">
        <v>41000</v>
      </c>
      <c r="G23" s="35">
        <v>101.78243384141801</v>
      </c>
      <c r="H23" s="35">
        <v>110.81081081081081</v>
      </c>
      <c r="I23" s="35">
        <v>110.81081081081081</v>
      </c>
      <c r="M23" s="32"/>
      <c r="N23" s="32"/>
      <c r="O23" s="32"/>
      <c r="P23" s="32"/>
      <c r="Q23" s="32"/>
      <c r="R23" s="32"/>
      <c r="S23" s="32"/>
      <c r="T23" s="32"/>
      <c r="U23" s="32"/>
      <c r="V23" s="32"/>
    </row>
    <row r="24" spans="1:22" ht="15">
      <c r="A24" s="20" t="s">
        <v>41</v>
      </c>
      <c r="B24" s="120" t="s">
        <v>42</v>
      </c>
      <c r="C24" s="21">
        <v>2752176</v>
      </c>
      <c r="D24" s="21">
        <v>1500000</v>
      </c>
      <c r="E24" s="21">
        <v>2190000</v>
      </c>
      <c r="F24" s="21">
        <v>2500000</v>
      </c>
      <c r="G24" s="23">
        <v>90.837213899111106</v>
      </c>
      <c r="H24" s="23">
        <v>166.66666666666669</v>
      </c>
      <c r="I24" s="23">
        <v>114.15525114155251</v>
      </c>
      <c r="J24" s="24">
        <f>F24-E24</f>
        <v>310000</v>
      </c>
    </row>
    <row r="25" spans="1:22" ht="15">
      <c r="A25" s="20" t="s">
        <v>43</v>
      </c>
      <c r="B25" s="120" t="s">
        <v>44</v>
      </c>
      <c r="C25" s="21">
        <v>459645</v>
      </c>
      <c r="D25" s="21">
        <v>608000</v>
      </c>
      <c r="E25" s="21">
        <v>608000</v>
      </c>
      <c r="F25" s="22">
        <v>410000</v>
      </c>
      <c r="G25" s="23"/>
      <c r="H25" s="23">
        <v>67.43421052631578</v>
      </c>
      <c r="I25" s="23">
        <v>67.43421052631578</v>
      </c>
      <c r="K25" s="24">
        <f>F25-E25</f>
        <v>-198000</v>
      </c>
      <c r="M25" s="4">
        <f>K25*38.2%</f>
        <v>-75636</v>
      </c>
      <c r="O25" s="4">
        <f>K25-M25</f>
        <v>-122364</v>
      </c>
    </row>
    <row r="26" spans="1:22" s="31" customFormat="1" ht="15">
      <c r="A26" s="36"/>
      <c r="B26" s="125" t="s">
        <v>45</v>
      </c>
      <c r="C26" s="37"/>
      <c r="D26" s="37">
        <v>381824</v>
      </c>
      <c r="E26" s="37">
        <v>381824</v>
      </c>
      <c r="F26" s="37">
        <v>257480</v>
      </c>
      <c r="G26" s="23"/>
      <c r="H26" s="23">
        <v>67.43421052631578</v>
      </c>
      <c r="I26" s="23">
        <v>67.43421052631578</v>
      </c>
      <c r="K26" s="38">
        <f>K12+K13+K14+K15+K25</f>
        <v>-257550</v>
      </c>
      <c r="M26" s="32"/>
      <c r="N26" s="32"/>
      <c r="O26" s="32"/>
      <c r="P26" s="32"/>
      <c r="Q26" s="32"/>
      <c r="R26" s="32"/>
      <c r="S26" s="32"/>
      <c r="T26" s="32"/>
      <c r="U26" s="32"/>
      <c r="V26" s="32"/>
    </row>
    <row r="27" spans="1:22" s="31" customFormat="1" ht="15">
      <c r="A27" s="36"/>
      <c r="B27" s="125" t="s">
        <v>46</v>
      </c>
      <c r="C27" s="37"/>
      <c r="D27" s="37">
        <v>226176</v>
      </c>
      <c r="E27" s="37">
        <v>226176</v>
      </c>
      <c r="F27" s="37">
        <v>152520</v>
      </c>
      <c r="G27" s="23"/>
      <c r="H27" s="23">
        <v>67.43421052631578</v>
      </c>
      <c r="I27" s="23">
        <v>67.43421052631578</v>
      </c>
      <c r="M27" s="32"/>
      <c r="N27" s="32"/>
      <c r="O27" s="32"/>
      <c r="P27" s="32"/>
      <c r="Q27" s="32"/>
      <c r="R27" s="32"/>
      <c r="S27" s="32"/>
      <c r="T27" s="32"/>
      <c r="U27" s="32"/>
      <c r="V27" s="32"/>
    </row>
    <row r="28" spans="1:22" ht="15">
      <c r="A28" s="20" t="s">
        <v>47</v>
      </c>
      <c r="B28" s="120" t="s">
        <v>48</v>
      </c>
      <c r="C28" s="21">
        <v>171802</v>
      </c>
      <c r="D28" s="21">
        <v>150000</v>
      </c>
      <c r="E28" s="21">
        <v>150000</v>
      </c>
      <c r="F28" s="21">
        <v>164200</v>
      </c>
      <c r="G28" s="23"/>
      <c r="H28" s="23">
        <v>109.46666666666667</v>
      </c>
      <c r="I28" s="23">
        <v>109.46666666666667</v>
      </c>
      <c r="K28" s="24"/>
    </row>
    <row r="29" spans="1:22" ht="15">
      <c r="A29" s="20"/>
      <c r="B29" s="123" t="s">
        <v>49</v>
      </c>
      <c r="C29" s="21"/>
      <c r="D29" s="30">
        <v>50000</v>
      </c>
      <c r="E29" s="30">
        <v>50000</v>
      </c>
      <c r="F29" s="30">
        <v>35000</v>
      </c>
      <c r="G29" s="23"/>
      <c r="H29" s="23">
        <v>70</v>
      </c>
      <c r="I29" s="23">
        <v>70</v>
      </c>
    </row>
    <row r="30" spans="1:22" ht="15">
      <c r="A30" s="20"/>
      <c r="B30" s="123" t="s">
        <v>50</v>
      </c>
      <c r="C30" s="21"/>
      <c r="D30" s="30">
        <v>100000</v>
      </c>
      <c r="E30" s="30">
        <v>100000</v>
      </c>
      <c r="F30" s="30">
        <v>129200</v>
      </c>
      <c r="G30" s="23"/>
      <c r="H30" s="23">
        <v>129.20000000000002</v>
      </c>
      <c r="I30" s="23">
        <v>129.20000000000002</v>
      </c>
    </row>
    <row r="31" spans="1:22" s="31" customFormat="1" ht="15">
      <c r="A31" s="29"/>
      <c r="B31" s="123" t="s">
        <v>51</v>
      </c>
      <c r="C31" s="39"/>
      <c r="D31" s="30">
        <v>40000</v>
      </c>
      <c r="E31" s="30">
        <v>45600</v>
      </c>
      <c r="F31" s="30">
        <v>32780</v>
      </c>
      <c r="G31" s="23"/>
      <c r="H31" s="23">
        <v>81.95</v>
      </c>
      <c r="I31" s="23">
        <v>71.885964912280699</v>
      </c>
      <c r="M31" s="32"/>
      <c r="N31" s="32"/>
      <c r="O31" s="32"/>
      <c r="P31" s="32"/>
      <c r="Q31" s="32"/>
      <c r="R31" s="32"/>
      <c r="S31" s="32"/>
      <c r="T31" s="32"/>
      <c r="U31" s="32"/>
      <c r="V31" s="32"/>
    </row>
    <row r="32" spans="1:22" s="31" customFormat="1" ht="15">
      <c r="A32" s="20" t="s">
        <v>52</v>
      </c>
      <c r="B32" s="120" t="s">
        <v>53</v>
      </c>
      <c r="C32" s="40">
        <v>41081</v>
      </c>
      <c r="D32" s="21">
        <v>50000</v>
      </c>
      <c r="E32" s="21">
        <v>50000</v>
      </c>
      <c r="F32" s="22">
        <v>41190</v>
      </c>
      <c r="G32" s="23"/>
      <c r="H32" s="23">
        <v>82.38</v>
      </c>
      <c r="I32" s="23">
        <v>82.38</v>
      </c>
      <c r="K32" s="24">
        <f>F32-E32</f>
        <v>-8810</v>
      </c>
      <c r="M32" s="32"/>
      <c r="N32" s="32"/>
      <c r="O32" s="32"/>
      <c r="P32" s="32"/>
      <c r="Q32" s="32"/>
      <c r="R32" s="32"/>
      <c r="S32" s="32"/>
      <c r="T32" s="32"/>
      <c r="U32" s="32"/>
      <c r="V32" s="32"/>
    </row>
    <row r="33" spans="1:23" s="31" customFormat="1" ht="15">
      <c r="A33" s="29"/>
      <c r="B33" s="126" t="s">
        <v>54</v>
      </c>
      <c r="C33" s="39"/>
      <c r="D33" s="30">
        <v>17000</v>
      </c>
      <c r="E33" s="30">
        <v>17000</v>
      </c>
      <c r="F33" s="30">
        <v>19359.3</v>
      </c>
      <c r="G33" s="23"/>
      <c r="H33" s="23">
        <v>113.87823529411764</v>
      </c>
      <c r="I33" s="23">
        <v>113.87823529411764</v>
      </c>
      <c r="M33" s="32"/>
      <c r="N33" s="32"/>
      <c r="O33" s="32"/>
      <c r="P33" s="32"/>
      <c r="Q33" s="32"/>
      <c r="R33" s="32"/>
      <c r="S33" s="32"/>
      <c r="T33" s="32"/>
      <c r="U33" s="32"/>
      <c r="V33" s="32"/>
    </row>
    <row r="34" spans="1:23" s="31" customFormat="1" ht="15">
      <c r="A34" s="29"/>
      <c r="B34" s="126" t="s">
        <v>55</v>
      </c>
      <c r="C34" s="30"/>
      <c r="D34" s="30">
        <v>33000</v>
      </c>
      <c r="E34" s="30">
        <v>33000</v>
      </c>
      <c r="F34" s="30">
        <v>21830.7</v>
      </c>
      <c r="G34" s="23"/>
      <c r="H34" s="23">
        <v>66.153636363636366</v>
      </c>
      <c r="I34" s="23">
        <v>66.153636363636366</v>
      </c>
      <c r="M34" s="32"/>
      <c r="N34" s="32"/>
      <c r="O34" s="32"/>
      <c r="P34" s="32"/>
      <c r="Q34" s="32"/>
      <c r="R34" s="32"/>
      <c r="S34" s="32"/>
      <c r="T34" s="32"/>
      <c r="U34" s="32"/>
      <c r="V34" s="32"/>
    </row>
    <row r="35" spans="1:23" s="12" customFormat="1" ht="27">
      <c r="A35" s="41" t="s">
        <v>56</v>
      </c>
      <c r="B35" s="127" t="s">
        <v>57</v>
      </c>
      <c r="C35" s="41">
        <v>18571</v>
      </c>
      <c r="D35" s="41">
        <v>16000</v>
      </c>
      <c r="E35" s="41">
        <v>16000</v>
      </c>
      <c r="F35" s="41">
        <v>18890</v>
      </c>
      <c r="G35" s="35">
        <v>101.71773194766034</v>
      </c>
      <c r="H35" s="35">
        <v>118.0625</v>
      </c>
      <c r="I35" s="35">
        <v>118.0625</v>
      </c>
      <c r="M35" s="13"/>
      <c r="N35" s="13"/>
      <c r="O35" s="13"/>
      <c r="P35" s="13"/>
      <c r="Q35" s="13"/>
      <c r="R35" s="13"/>
      <c r="S35" s="13"/>
      <c r="T35" s="13"/>
      <c r="U35" s="13"/>
      <c r="V35" s="13"/>
    </row>
    <row r="36" spans="1:23" s="44" customFormat="1" ht="15">
      <c r="A36" s="41" t="s">
        <v>58</v>
      </c>
      <c r="B36" s="128" t="s">
        <v>59</v>
      </c>
      <c r="C36" s="41">
        <v>47124</v>
      </c>
      <c r="D36" s="41">
        <v>43000</v>
      </c>
      <c r="E36" s="41">
        <v>43000</v>
      </c>
      <c r="F36" s="43">
        <v>43000</v>
      </c>
      <c r="G36" s="35">
        <v>91.24862066038537</v>
      </c>
      <c r="H36" s="35">
        <v>100</v>
      </c>
      <c r="I36" s="35">
        <v>100</v>
      </c>
      <c r="K36" s="24">
        <f>F36-E36</f>
        <v>0</v>
      </c>
      <c r="M36" s="45"/>
      <c r="N36" s="45"/>
      <c r="O36" s="45"/>
      <c r="P36" s="45"/>
      <c r="Q36" s="45"/>
      <c r="R36" s="45"/>
      <c r="S36" s="45"/>
      <c r="T36" s="45"/>
      <c r="U36" s="45"/>
      <c r="V36" s="45"/>
    </row>
    <row r="37" spans="1:23" s="44" customFormat="1" ht="40.5">
      <c r="A37" s="41" t="s">
        <v>60</v>
      </c>
      <c r="B37" s="129" t="s">
        <v>61</v>
      </c>
      <c r="C37" s="41">
        <v>1750</v>
      </c>
      <c r="D37" s="41">
        <v>1000</v>
      </c>
      <c r="E37" s="41">
        <v>1000</v>
      </c>
      <c r="F37" s="41">
        <v>1340</v>
      </c>
      <c r="G37" s="35">
        <v>76.571428571428569</v>
      </c>
      <c r="H37" s="35">
        <v>134</v>
      </c>
      <c r="I37" s="35">
        <v>134</v>
      </c>
      <c r="K37" s="47">
        <f>K26+K32+K36</f>
        <v>-266360</v>
      </c>
      <c r="M37" s="45"/>
      <c r="N37" s="45"/>
      <c r="O37" s="45"/>
      <c r="P37" s="45"/>
      <c r="Q37" s="45"/>
      <c r="R37" s="45"/>
      <c r="S37" s="45"/>
      <c r="T37" s="45"/>
      <c r="U37" s="45"/>
      <c r="V37" s="45"/>
    </row>
    <row r="38" spans="1:23" s="12" customFormat="1" ht="14.25">
      <c r="A38" s="14">
        <v>2</v>
      </c>
      <c r="B38" s="116" t="s">
        <v>180</v>
      </c>
      <c r="C38" s="48">
        <v>213951</v>
      </c>
      <c r="D38" s="15">
        <v>220000</v>
      </c>
      <c r="E38" s="15">
        <v>300000</v>
      </c>
      <c r="F38" s="15">
        <v>190000</v>
      </c>
      <c r="G38" s="16">
        <v>88.805380671275202</v>
      </c>
      <c r="H38" s="16">
        <v>86.36363636363636</v>
      </c>
      <c r="I38" s="16">
        <v>63.333333333333329</v>
      </c>
      <c r="J38" s="17"/>
      <c r="M38" s="13"/>
      <c r="N38" s="13"/>
      <c r="O38" s="13"/>
      <c r="P38" s="13"/>
      <c r="Q38" s="13"/>
      <c r="R38" s="13"/>
      <c r="S38" s="13"/>
      <c r="T38" s="13"/>
      <c r="U38" s="13"/>
      <c r="V38" s="13"/>
    </row>
    <row r="39" spans="1:23" s="12" customFormat="1" ht="14.25">
      <c r="A39" s="14" t="s">
        <v>63</v>
      </c>
      <c r="B39" s="116" t="s">
        <v>64</v>
      </c>
      <c r="C39" s="48">
        <v>3847</v>
      </c>
      <c r="D39" s="15">
        <v>189600</v>
      </c>
      <c r="E39" s="15">
        <v>189600</v>
      </c>
      <c r="F39" s="15">
        <v>183559.5</v>
      </c>
      <c r="G39" s="16"/>
      <c r="H39" s="16">
        <v>96.814082278481024</v>
      </c>
      <c r="I39" s="16">
        <v>96.814082278481024</v>
      </c>
      <c r="J39" s="17"/>
      <c r="K39" s="17">
        <f>F11-F24</f>
        <v>2687400</v>
      </c>
      <c r="M39" s="13"/>
      <c r="N39" s="13"/>
      <c r="O39" s="13"/>
      <c r="P39" s="13"/>
      <c r="Q39" s="13"/>
      <c r="R39" s="13"/>
      <c r="S39" s="13"/>
      <c r="T39" s="13"/>
      <c r="U39" s="13"/>
      <c r="V39" s="13"/>
    </row>
    <row r="40" spans="1:23" s="12" customFormat="1" ht="14.25">
      <c r="A40" s="14" t="s">
        <v>65</v>
      </c>
      <c r="B40" s="116" t="s">
        <v>66</v>
      </c>
      <c r="C40" s="15">
        <v>7201670</v>
      </c>
      <c r="D40" s="15">
        <v>7970589</v>
      </c>
      <c r="E40" s="15">
        <v>7970589</v>
      </c>
      <c r="F40" s="15">
        <v>8092829</v>
      </c>
      <c r="G40" s="16">
        <v>112.37433817434012</v>
      </c>
      <c r="H40" s="16">
        <v>101.53363822924504</v>
      </c>
      <c r="I40" s="16">
        <v>101.53363822924504</v>
      </c>
      <c r="M40" s="13"/>
      <c r="N40" s="13"/>
      <c r="O40" s="13"/>
      <c r="P40" s="13"/>
      <c r="Q40" s="13"/>
      <c r="R40" s="13"/>
      <c r="S40" s="13"/>
      <c r="T40" s="13"/>
      <c r="U40" s="13"/>
      <c r="V40" s="13"/>
    </row>
    <row r="41" spans="1:23" ht="15">
      <c r="A41" s="20">
        <v>1</v>
      </c>
      <c r="B41" s="120" t="s">
        <v>67</v>
      </c>
      <c r="C41" s="21">
        <v>4729391</v>
      </c>
      <c r="D41" s="49">
        <v>4636742</v>
      </c>
      <c r="E41" s="49">
        <v>4636742</v>
      </c>
      <c r="F41" s="49">
        <v>4636742</v>
      </c>
      <c r="G41" s="23">
        <v>98.040995130239821</v>
      </c>
      <c r="H41" s="23">
        <v>100</v>
      </c>
      <c r="I41" s="23">
        <v>100</v>
      </c>
    </row>
    <row r="42" spans="1:23" ht="15">
      <c r="A42" s="20">
        <v>2</v>
      </c>
      <c r="B42" s="120" t="s">
        <v>68</v>
      </c>
      <c r="C42" s="21">
        <v>1889856</v>
      </c>
      <c r="D42" s="49">
        <v>2328931</v>
      </c>
      <c r="E42" s="49">
        <v>2328931</v>
      </c>
      <c r="F42" s="50">
        <v>2451171</v>
      </c>
      <c r="G42" s="23">
        <v>129.70146931829726</v>
      </c>
      <c r="H42" s="23">
        <v>105.24876005343225</v>
      </c>
      <c r="I42" s="23">
        <v>105.24876005343225</v>
      </c>
      <c r="J42" s="24">
        <f>F42-E42</f>
        <v>122240</v>
      </c>
      <c r="K42" s="24">
        <f>F42+F43</f>
        <v>3079889</v>
      </c>
      <c r="L42" s="24">
        <f>K42-675673</f>
        <v>2404216</v>
      </c>
    </row>
    <row r="43" spans="1:23" ht="15">
      <c r="A43" s="20">
        <v>3</v>
      </c>
      <c r="B43" s="127" t="s">
        <v>69</v>
      </c>
      <c r="C43" s="41">
        <v>398774</v>
      </c>
      <c r="D43" s="49">
        <v>628718</v>
      </c>
      <c r="E43" s="49">
        <v>628718</v>
      </c>
      <c r="F43" s="49">
        <v>628718</v>
      </c>
      <c r="G43" s="23"/>
      <c r="H43" s="23">
        <v>100</v>
      </c>
      <c r="I43" s="23">
        <v>100</v>
      </c>
    </row>
    <row r="44" spans="1:23" ht="15">
      <c r="A44" s="20">
        <v>4</v>
      </c>
      <c r="B44" s="120" t="s">
        <v>70</v>
      </c>
      <c r="C44" s="21">
        <v>183649</v>
      </c>
      <c r="D44" s="49">
        <v>376198</v>
      </c>
      <c r="E44" s="49">
        <v>376198</v>
      </c>
      <c r="F44" s="21">
        <v>376198</v>
      </c>
      <c r="G44" s="23"/>
      <c r="H44" s="23">
        <v>100</v>
      </c>
      <c r="I44" s="23">
        <v>100</v>
      </c>
    </row>
    <row r="45" spans="1:23" s="52" customFormat="1" ht="14.25">
      <c r="A45" s="14"/>
      <c r="B45" s="130" t="s">
        <v>71</v>
      </c>
      <c r="C45" s="51"/>
      <c r="D45" s="51">
        <v>0</v>
      </c>
      <c r="E45" s="51">
        <v>-0.32790712267160416</v>
      </c>
      <c r="F45" s="51">
        <v>-0.46000000089406967</v>
      </c>
      <c r="G45" s="16"/>
      <c r="H45" s="16"/>
      <c r="I45" s="16"/>
      <c r="M45" s="53"/>
      <c r="N45" s="53"/>
      <c r="O45" s="53"/>
      <c r="P45" s="53"/>
      <c r="Q45" s="53"/>
      <c r="R45" s="53"/>
      <c r="S45" s="53"/>
      <c r="T45" s="53"/>
      <c r="U45" s="53"/>
      <c r="V45" s="53"/>
    </row>
    <row r="46" spans="1:23" s="52" customFormat="1" ht="14.25">
      <c r="A46" s="54" t="s">
        <v>72</v>
      </c>
      <c r="B46" s="131" t="s">
        <v>73</v>
      </c>
      <c r="C46" s="56">
        <v>11466356</v>
      </c>
      <c r="D46" s="56">
        <v>11938389</v>
      </c>
      <c r="E46" s="56">
        <v>12894389.327907123</v>
      </c>
      <c r="F46" s="56">
        <v>13125699.66</v>
      </c>
      <c r="G46" s="57">
        <v>114.47141236500941</v>
      </c>
      <c r="H46" s="57">
        <v>109.94531724506548</v>
      </c>
      <c r="I46" s="57">
        <v>101.79388357378241</v>
      </c>
      <c r="J46" s="58">
        <f>F48+F56+F69+F72</f>
        <v>13082699.66</v>
      </c>
      <c r="K46" s="52">
        <f>F45/E56*100</f>
        <v>-5.9186428996279371E-6</v>
      </c>
      <c r="M46" s="53"/>
      <c r="N46" s="53">
        <v>1</v>
      </c>
      <c r="O46" s="53">
        <v>2</v>
      </c>
      <c r="P46" s="53">
        <v>3</v>
      </c>
      <c r="Q46" s="53">
        <v>4</v>
      </c>
      <c r="R46" s="53">
        <v>5</v>
      </c>
      <c r="S46" s="53">
        <v>6</v>
      </c>
      <c r="T46" s="53">
        <v>7</v>
      </c>
      <c r="U46" s="53">
        <v>8</v>
      </c>
      <c r="V46" s="53">
        <v>9</v>
      </c>
    </row>
    <row r="47" spans="1:23" s="12" customFormat="1" ht="14.25">
      <c r="A47" s="14" t="s">
        <v>17</v>
      </c>
      <c r="B47" s="116" t="s">
        <v>181</v>
      </c>
      <c r="C47" s="48">
        <v>10231519</v>
      </c>
      <c r="D47" s="48">
        <v>8980740</v>
      </c>
      <c r="E47" s="48">
        <v>10750036.327907123</v>
      </c>
      <c r="F47" s="48">
        <v>10981346.66</v>
      </c>
      <c r="G47" s="16">
        <v>107.32860545926759</v>
      </c>
      <c r="H47" s="16">
        <v>122.27663488754825</v>
      </c>
      <c r="I47" s="16">
        <v>102.15171674808572</v>
      </c>
      <c r="M47" s="13" t="s">
        <v>75</v>
      </c>
      <c r="N47" s="13" t="s">
        <v>76</v>
      </c>
      <c r="O47" s="13" t="s">
        <v>77</v>
      </c>
      <c r="P47" s="13" t="s">
        <v>78</v>
      </c>
      <c r="Q47" s="13" t="s">
        <v>79</v>
      </c>
      <c r="R47" s="13" t="s">
        <v>80</v>
      </c>
      <c r="S47" s="13" t="s">
        <v>81</v>
      </c>
      <c r="T47" s="13" t="s">
        <v>82</v>
      </c>
      <c r="U47" s="13" t="s">
        <v>83</v>
      </c>
      <c r="V47" s="13" t="s">
        <v>84</v>
      </c>
    </row>
    <row r="48" spans="1:23" s="12" customFormat="1" ht="14.25">
      <c r="A48" s="14">
        <v>1</v>
      </c>
      <c r="B48" s="116" t="s">
        <v>85</v>
      </c>
      <c r="C48" s="48">
        <v>3448795</v>
      </c>
      <c r="D48" s="48">
        <v>2248761</v>
      </c>
      <c r="E48" s="48">
        <v>2680658.3779071216</v>
      </c>
      <c r="F48" s="48">
        <v>3224820.5</v>
      </c>
      <c r="G48" s="16">
        <v>93.505717214273389</v>
      </c>
      <c r="H48" s="16">
        <v>143.40432353638292</v>
      </c>
      <c r="I48" s="16">
        <v>120.29956993317903</v>
      </c>
      <c r="J48" s="17">
        <f>F48+F73+F75</f>
        <v>5249517.5</v>
      </c>
      <c r="M48" s="13">
        <f>SUM(N48:W48)</f>
        <v>1258215042072.7969</v>
      </c>
      <c r="N48" s="13">
        <f>'[1]Quyết toán chính thức'!$Q$176</f>
        <v>279437802047</v>
      </c>
      <c r="O48" s="13"/>
      <c r="P48" s="13">
        <v>11695373685</v>
      </c>
      <c r="Q48" s="13">
        <f>7819498653+64127621402+34056427877</f>
        <v>106003547932</v>
      </c>
      <c r="R48" s="13">
        <v>210169466676</v>
      </c>
      <c r="S48" s="13">
        <v>281512963755</v>
      </c>
      <c r="T48" s="13">
        <v>185447151033</v>
      </c>
      <c r="U48" s="13"/>
      <c r="V48" s="13">
        <v>20161278979.797005</v>
      </c>
      <c r="W48" s="13">
        <v>163787457965</v>
      </c>
    </row>
    <row r="49" spans="1:22" s="12" customFormat="1" ht="15">
      <c r="A49" s="20" t="s">
        <v>86</v>
      </c>
      <c r="B49" s="120" t="s">
        <v>87</v>
      </c>
      <c r="C49" s="21">
        <v>1964139.4213902028</v>
      </c>
      <c r="D49" s="21">
        <v>497261</v>
      </c>
      <c r="E49" s="21">
        <v>497261</v>
      </c>
      <c r="F49" s="21">
        <v>497261</v>
      </c>
      <c r="G49" s="23">
        <v>25.31699097246582</v>
      </c>
      <c r="H49" s="23">
        <v>100</v>
      </c>
      <c r="I49" s="23">
        <v>100</v>
      </c>
      <c r="K49" s="17"/>
      <c r="M49" s="13"/>
      <c r="N49" s="13"/>
      <c r="O49" s="13"/>
      <c r="P49" s="13"/>
      <c r="Q49" s="13"/>
      <c r="R49" s="13"/>
      <c r="S49" s="13"/>
      <c r="T49" s="13"/>
      <c r="U49" s="13"/>
      <c r="V49" s="13"/>
    </row>
    <row r="50" spans="1:22" ht="15">
      <c r="A50" s="20" t="s">
        <v>88</v>
      </c>
      <c r="B50" s="120" t="s">
        <v>89</v>
      </c>
      <c r="C50" s="59">
        <v>1296583.5786097972</v>
      </c>
      <c r="D50" s="21">
        <v>1500000</v>
      </c>
      <c r="E50" s="21">
        <v>1930897.3779071216</v>
      </c>
      <c r="F50" s="21">
        <v>2500000</v>
      </c>
      <c r="G50" s="23">
        <v>192.81441175435151</v>
      </c>
      <c r="H50" s="23">
        <v>166.66666666666669</v>
      </c>
      <c r="I50" s="23">
        <v>129.4734784253383</v>
      </c>
      <c r="L50" s="24">
        <f>F50-E50</f>
        <v>569102.62209287845</v>
      </c>
    </row>
    <row r="51" spans="1:22" s="31" customFormat="1" ht="27">
      <c r="A51" s="20" t="s">
        <v>90</v>
      </c>
      <c r="B51" s="124" t="s">
        <v>91</v>
      </c>
      <c r="C51" s="30"/>
      <c r="D51" s="34">
        <v>0</v>
      </c>
      <c r="E51" s="34">
        <v>771358.17333229876</v>
      </c>
      <c r="F51" s="34">
        <v>774000</v>
      </c>
      <c r="G51" s="23"/>
      <c r="H51" s="23"/>
      <c r="I51" s="35">
        <v>100.34249026704268</v>
      </c>
      <c r="K51" s="61">
        <f>E51/E50*F50</f>
        <v>998704.2581314774</v>
      </c>
      <c r="M51" s="32"/>
      <c r="N51" s="32"/>
      <c r="O51" s="32"/>
      <c r="P51" s="32"/>
      <c r="Q51" s="32"/>
      <c r="R51" s="32"/>
      <c r="S51" s="32"/>
      <c r="T51" s="32"/>
      <c r="U51" s="32"/>
      <c r="V51" s="32"/>
    </row>
    <row r="52" spans="1:22" s="31" customFormat="1" ht="15">
      <c r="A52" s="20" t="s">
        <v>92</v>
      </c>
      <c r="B52" s="123" t="s">
        <v>93</v>
      </c>
      <c r="C52" s="30"/>
      <c r="D52" s="34">
        <v>0</v>
      </c>
      <c r="E52" s="34">
        <v>1159539.2045748229</v>
      </c>
      <c r="F52" s="34">
        <v>1726000</v>
      </c>
      <c r="G52" s="23"/>
      <c r="H52" s="23"/>
      <c r="I52" s="35">
        <v>148.85223312763156</v>
      </c>
      <c r="K52" s="61"/>
      <c r="M52" s="32"/>
      <c r="N52" s="32"/>
      <c r="O52" s="32"/>
      <c r="P52" s="32"/>
      <c r="Q52" s="32"/>
      <c r="R52" s="32"/>
      <c r="S52" s="32"/>
      <c r="T52" s="32"/>
      <c r="U52" s="32"/>
      <c r="V52" s="32"/>
    </row>
    <row r="53" spans="1:22" s="31" customFormat="1" ht="15">
      <c r="A53" s="20" t="s">
        <v>94</v>
      </c>
      <c r="B53" s="120" t="s">
        <v>95</v>
      </c>
      <c r="C53" s="30">
        <v>44002</v>
      </c>
      <c r="D53" s="21">
        <v>43000</v>
      </c>
      <c r="E53" s="21">
        <v>43000</v>
      </c>
      <c r="F53" s="21">
        <v>43000</v>
      </c>
      <c r="G53" s="23">
        <v>97.722830780419073</v>
      </c>
      <c r="H53" s="23">
        <v>100</v>
      </c>
      <c r="I53" s="23">
        <v>100</v>
      </c>
      <c r="K53" s="61"/>
      <c r="M53" s="32"/>
      <c r="N53" s="32"/>
      <c r="O53" s="32"/>
      <c r="P53" s="32"/>
      <c r="Q53" s="32"/>
      <c r="R53" s="32"/>
      <c r="S53" s="32"/>
      <c r="T53" s="32"/>
      <c r="U53" s="32"/>
      <c r="V53" s="32"/>
    </row>
    <row r="54" spans="1:22" s="12" customFormat="1" ht="15">
      <c r="A54" s="20" t="s">
        <v>96</v>
      </c>
      <c r="B54" s="120" t="s">
        <v>97</v>
      </c>
      <c r="C54" s="21">
        <v>143170</v>
      </c>
      <c r="D54" s="21">
        <v>208500</v>
      </c>
      <c r="E54" s="21">
        <v>208500</v>
      </c>
      <c r="F54" s="62">
        <v>183559.5</v>
      </c>
      <c r="G54" s="23"/>
      <c r="H54" s="23"/>
      <c r="I54" s="23"/>
      <c r="M54" s="13"/>
      <c r="N54" s="13"/>
      <c r="O54" s="13"/>
      <c r="P54" s="13"/>
      <c r="Q54" s="13"/>
      <c r="R54" s="13"/>
      <c r="S54" s="13"/>
      <c r="T54" s="13"/>
      <c r="U54" s="13"/>
      <c r="V54" s="13"/>
    </row>
    <row r="55" spans="1:22" ht="15">
      <c r="A55" s="20" t="s">
        <v>98</v>
      </c>
      <c r="B55" s="120" t="s">
        <v>99</v>
      </c>
      <c r="C55" s="21">
        <v>900</v>
      </c>
      <c r="D55" s="21">
        <v>0</v>
      </c>
      <c r="E55" s="21">
        <v>1000</v>
      </c>
      <c r="F55" s="21">
        <v>1000</v>
      </c>
      <c r="G55" s="23">
        <v>111.11111111111111</v>
      </c>
      <c r="H55" s="23"/>
      <c r="I55" s="23">
        <v>100</v>
      </c>
    </row>
    <row r="56" spans="1:22" ht="14.25">
      <c r="A56" s="14">
        <v>2</v>
      </c>
      <c r="B56" s="116" t="s">
        <v>100</v>
      </c>
      <c r="C56" s="15">
        <v>6714131</v>
      </c>
      <c r="D56" s="15">
        <v>6549626</v>
      </c>
      <c r="E56" s="15">
        <v>7772051.9500000002</v>
      </c>
      <c r="F56" s="15">
        <v>7712526.1600000001</v>
      </c>
      <c r="G56" s="16">
        <v>114.87005779303384</v>
      </c>
      <c r="H56" s="16">
        <v>117.75521472523775</v>
      </c>
      <c r="I56" s="16">
        <v>99.234104579035915</v>
      </c>
      <c r="J56" s="24">
        <f>F56+F45</f>
        <v>7712525.6999999993</v>
      </c>
      <c r="K56" s="25">
        <f>J56/C56</f>
        <v>1.1487005094181211</v>
      </c>
      <c r="M56" s="4">
        <f>E56-J56</f>
        <v>59526.250000000931</v>
      </c>
    </row>
    <row r="57" spans="1:22" ht="15">
      <c r="A57" s="20" t="s">
        <v>101</v>
      </c>
      <c r="B57" s="132" t="s">
        <v>102</v>
      </c>
      <c r="C57" s="21">
        <v>1041531</v>
      </c>
      <c r="D57" s="21">
        <v>0</v>
      </c>
      <c r="E57" s="21">
        <v>1393351</v>
      </c>
      <c r="F57" s="21">
        <v>1441972</v>
      </c>
      <c r="G57" s="23">
        <v>138.44734338200206</v>
      </c>
      <c r="H57" s="23"/>
      <c r="I57" s="23">
        <v>103.48950120967366</v>
      </c>
      <c r="J57" s="24">
        <f>J56-F56</f>
        <v>-0.46000000089406967</v>
      </c>
    </row>
    <row r="58" spans="1:22" ht="27">
      <c r="A58" s="20" t="s">
        <v>103</v>
      </c>
      <c r="B58" s="132" t="s">
        <v>104</v>
      </c>
      <c r="C58" s="21">
        <v>2570263</v>
      </c>
      <c r="D58" s="21">
        <v>3082239</v>
      </c>
      <c r="E58" s="62">
        <v>3102317</v>
      </c>
      <c r="F58" s="21">
        <v>3013000</v>
      </c>
      <c r="G58" s="23">
        <v>117.22535787193762</v>
      </c>
      <c r="H58" s="23">
        <v>97.753613525751888</v>
      </c>
      <c r="I58" s="23">
        <v>97.120958303100551</v>
      </c>
      <c r="J58" s="24"/>
      <c r="K58" s="24"/>
    </row>
    <row r="59" spans="1:22" ht="15">
      <c r="A59" s="20" t="s">
        <v>105</v>
      </c>
      <c r="B59" s="132" t="s">
        <v>106</v>
      </c>
      <c r="C59" s="21">
        <v>607158</v>
      </c>
      <c r="D59" s="21">
        <v>0</v>
      </c>
      <c r="E59" s="21">
        <v>480352.95</v>
      </c>
      <c r="F59" s="21">
        <v>384282.36000000004</v>
      </c>
      <c r="G59" s="23">
        <v>63.291986599863634</v>
      </c>
      <c r="H59" s="23"/>
      <c r="I59" s="23">
        <v>80</v>
      </c>
    </row>
    <row r="60" spans="1:22" ht="27">
      <c r="A60" s="20" t="s">
        <v>107</v>
      </c>
      <c r="B60" s="132" t="s">
        <v>108</v>
      </c>
      <c r="C60" s="21">
        <v>100247</v>
      </c>
      <c r="D60" s="21">
        <v>0</v>
      </c>
      <c r="E60" s="21">
        <v>104720</v>
      </c>
      <c r="F60" s="21">
        <v>83776</v>
      </c>
      <c r="G60" s="23">
        <v>83.569583129669709</v>
      </c>
      <c r="H60" s="23"/>
      <c r="I60" s="23">
        <v>80</v>
      </c>
    </row>
    <row r="61" spans="1:22" ht="15">
      <c r="A61" s="20" t="s">
        <v>109</v>
      </c>
      <c r="B61" s="132" t="s">
        <v>110</v>
      </c>
      <c r="C61" s="21">
        <v>21878</v>
      </c>
      <c r="D61" s="21">
        <v>24141</v>
      </c>
      <c r="E61" s="62">
        <v>32550</v>
      </c>
      <c r="F61" s="21">
        <v>26040</v>
      </c>
      <c r="G61" s="23">
        <v>119.02367675290246</v>
      </c>
      <c r="H61" s="23">
        <v>107.86628557226297</v>
      </c>
      <c r="I61" s="23">
        <v>80</v>
      </c>
    </row>
    <row r="62" spans="1:22" ht="15">
      <c r="A62" s="20" t="s">
        <v>111</v>
      </c>
      <c r="B62" s="132" t="s">
        <v>112</v>
      </c>
      <c r="C62" s="21">
        <v>45020</v>
      </c>
      <c r="D62" s="21">
        <v>0</v>
      </c>
      <c r="E62" s="21">
        <v>39865</v>
      </c>
      <c r="F62" s="21">
        <v>31892</v>
      </c>
      <c r="G62" s="23">
        <v>70.839626832518874</v>
      </c>
      <c r="H62" s="23"/>
      <c r="I62" s="23">
        <v>80</v>
      </c>
    </row>
    <row r="63" spans="1:22" ht="15">
      <c r="A63" s="20" t="s">
        <v>113</v>
      </c>
      <c r="B63" s="132" t="s">
        <v>114</v>
      </c>
      <c r="C63" s="21">
        <v>315139</v>
      </c>
      <c r="D63" s="21">
        <v>0</v>
      </c>
      <c r="E63" s="21">
        <v>365560</v>
      </c>
      <c r="F63" s="21">
        <v>949450</v>
      </c>
      <c r="G63" s="23">
        <v>301.27975274402723</v>
      </c>
      <c r="H63" s="23"/>
      <c r="I63" s="23">
        <v>259.72480577743738</v>
      </c>
    </row>
    <row r="64" spans="1:22" ht="27">
      <c r="A64" s="20" t="s">
        <v>115</v>
      </c>
      <c r="B64" s="132" t="s">
        <v>116</v>
      </c>
      <c r="C64" s="21">
        <v>1506532</v>
      </c>
      <c r="D64" s="21">
        <v>0</v>
      </c>
      <c r="E64" s="21">
        <v>1573640</v>
      </c>
      <c r="F64" s="21">
        <v>1258912</v>
      </c>
      <c r="G64" s="23">
        <v>83.563575151407349</v>
      </c>
      <c r="H64" s="23"/>
      <c r="I64" s="23">
        <v>80</v>
      </c>
    </row>
    <row r="65" spans="1:22" ht="15">
      <c r="A65" s="20" t="s">
        <v>117</v>
      </c>
      <c r="B65" s="132" t="s">
        <v>118</v>
      </c>
      <c r="C65" s="21">
        <v>302769</v>
      </c>
      <c r="D65" s="21">
        <v>0</v>
      </c>
      <c r="E65" s="21">
        <v>154350</v>
      </c>
      <c r="F65" s="21">
        <v>123480</v>
      </c>
      <c r="G65" s="23">
        <v>40.783567670402185</v>
      </c>
      <c r="H65" s="23"/>
      <c r="I65" s="23">
        <v>80</v>
      </c>
    </row>
    <row r="66" spans="1:22" ht="15">
      <c r="A66" s="20" t="s">
        <v>119</v>
      </c>
      <c r="B66" s="132" t="s">
        <v>120</v>
      </c>
      <c r="C66" s="21">
        <v>120958</v>
      </c>
      <c r="D66" s="21">
        <v>0</v>
      </c>
      <c r="E66" s="21">
        <v>316031</v>
      </c>
      <c r="F66" s="21">
        <v>252824.80000000002</v>
      </c>
      <c r="G66" s="23">
        <v>209.01866763670034</v>
      </c>
      <c r="H66" s="23"/>
      <c r="I66" s="23">
        <v>80</v>
      </c>
    </row>
    <row r="67" spans="1:22" ht="15">
      <c r="A67" s="20" t="s">
        <v>121</v>
      </c>
      <c r="B67" s="132" t="s">
        <v>122</v>
      </c>
      <c r="C67" s="21">
        <v>82636</v>
      </c>
      <c r="D67" s="21">
        <v>0</v>
      </c>
      <c r="E67" s="21">
        <v>151630</v>
      </c>
      <c r="F67" s="21">
        <v>146897</v>
      </c>
      <c r="G67" s="23">
        <v>177.76392855414105</v>
      </c>
      <c r="H67" s="23"/>
      <c r="I67" s="23">
        <v>96.878586031787904</v>
      </c>
    </row>
    <row r="68" spans="1:22" ht="40.5">
      <c r="A68" s="63">
        <v>3</v>
      </c>
      <c r="B68" s="133" t="s">
        <v>123</v>
      </c>
      <c r="C68" s="56">
        <v>67593</v>
      </c>
      <c r="D68" s="64"/>
      <c r="E68" s="64">
        <v>43000</v>
      </c>
      <c r="F68" s="64">
        <v>43000</v>
      </c>
      <c r="G68" s="65">
        <v>63.616054916929265</v>
      </c>
      <c r="H68" s="66"/>
      <c r="I68" s="65">
        <v>100</v>
      </c>
    </row>
    <row r="69" spans="1:22" ht="27">
      <c r="A69" s="63">
        <v>4</v>
      </c>
      <c r="B69" s="133" t="s">
        <v>124</v>
      </c>
      <c r="C69" s="64">
        <v>1000</v>
      </c>
      <c r="D69" s="64">
        <v>1000</v>
      </c>
      <c r="E69" s="64">
        <v>1000</v>
      </c>
      <c r="F69" s="64">
        <v>1000</v>
      </c>
      <c r="G69" s="65">
        <v>100</v>
      </c>
      <c r="H69" s="67"/>
      <c r="I69" s="67">
        <v>100</v>
      </c>
    </row>
    <row r="70" spans="1:22" ht="15">
      <c r="A70" s="63">
        <v>5</v>
      </c>
      <c r="B70" s="133" t="s">
        <v>125</v>
      </c>
      <c r="C70" s="64"/>
      <c r="D70" s="64">
        <v>175853</v>
      </c>
      <c r="E70" s="64">
        <v>253326</v>
      </c>
      <c r="F70" s="68"/>
      <c r="G70" s="65"/>
      <c r="H70" s="67">
        <v>100</v>
      </c>
      <c r="I70" s="67">
        <v>100</v>
      </c>
    </row>
    <row r="71" spans="1:22" ht="27">
      <c r="A71" s="63">
        <v>6</v>
      </c>
      <c r="B71" s="133" t="s">
        <v>126</v>
      </c>
      <c r="C71" s="68"/>
      <c r="D71" s="69"/>
      <c r="E71" s="69"/>
      <c r="F71" s="69"/>
      <c r="G71" s="65"/>
      <c r="H71" s="65"/>
      <c r="I71" s="65"/>
    </row>
    <row r="72" spans="1:22" s="12" customFormat="1" ht="40.5">
      <c r="A72" s="70" t="s">
        <v>63</v>
      </c>
      <c r="B72" s="134" t="s">
        <v>127</v>
      </c>
      <c r="C72" s="56">
        <v>1234837</v>
      </c>
      <c r="D72" s="56">
        <v>2957649</v>
      </c>
      <c r="E72" s="56">
        <v>2144353</v>
      </c>
      <c r="F72" s="56">
        <v>2144353</v>
      </c>
      <c r="G72" s="57">
        <v>173.65474147600048</v>
      </c>
      <c r="H72" s="57">
        <v>72.501943266425457</v>
      </c>
      <c r="I72" s="57">
        <v>100</v>
      </c>
      <c r="J72" s="17"/>
      <c r="K72" s="17">
        <f>D73+D74+D75</f>
        <v>2957649</v>
      </c>
      <c r="L72" s="17">
        <f>K72-E72</f>
        <v>813296</v>
      </c>
      <c r="M72" s="13"/>
      <c r="N72" s="13"/>
      <c r="O72" s="13"/>
      <c r="P72" s="13"/>
      <c r="Q72" s="13"/>
      <c r="R72" s="13"/>
      <c r="S72" s="13"/>
      <c r="T72" s="13"/>
      <c r="U72" s="13"/>
      <c r="V72" s="13"/>
    </row>
    <row r="73" spans="1:22" s="12" customFormat="1" ht="40.5">
      <c r="A73" s="72">
        <v>1</v>
      </c>
      <c r="B73" s="127" t="s">
        <v>128</v>
      </c>
      <c r="C73" s="21">
        <v>898078</v>
      </c>
      <c r="D73" s="41">
        <v>1395979</v>
      </c>
      <c r="E73" s="41">
        <v>1395979</v>
      </c>
      <c r="F73" s="41">
        <v>1395979</v>
      </c>
      <c r="G73" s="23"/>
      <c r="H73" s="35">
        <v>100</v>
      </c>
      <c r="I73" s="35">
        <v>100</v>
      </c>
      <c r="J73" s="17"/>
      <c r="M73" s="13"/>
      <c r="N73" s="13"/>
      <c r="O73" s="13"/>
      <c r="P73" s="13"/>
      <c r="Q73" s="13"/>
      <c r="R73" s="13"/>
      <c r="S73" s="13"/>
      <c r="T73" s="13"/>
      <c r="U73" s="13"/>
      <c r="V73" s="13"/>
    </row>
    <row r="74" spans="1:22" s="12" customFormat="1" ht="54">
      <c r="A74" s="72">
        <v>2</v>
      </c>
      <c r="B74" s="127" t="s">
        <v>129</v>
      </c>
      <c r="C74" s="21"/>
      <c r="D74" s="41">
        <v>932952</v>
      </c>
      <c r="E74" s="41">
        <v>932952</v>
      </c>
      <c r="F74" s="41">
        <v>932952</v>
      </c>
      <c r="G74" s="23"/>
      <c r="H74" s="35">
        <v>100</v>
      </c>
      <c r="I74" s="35">
        <v>100</v>
      </c>
      <c r="J74" s="17"/>
      <c r="M74" s="13"/>
      <c r="N74" s="13"/>
      <c r="O74" s="13"/>
      <c r="P74" s="13"/>
      <c r="Q74" s="13"/>
      <c r="R74" s="13"/>
      <c r="S74" s="13"/>
      <c r="T74" s="13"/>
      <c r="U74" s="13"/>
      <c r="V74" s="13"/>
    </row>
    <row r="75" spans="1:22" s="12" customFormat="1" ht="27">
      <c r="A75" s="20">
        <v>3</v>
      </c>
      <c r="B75" s="127" t="s">
        <v>130</v>
      </c>
      <c r="C75" s="21">
        <v>336759</v>
      </c>
      <c r="D75" s="41">
        <v>628718</v>
      </c>
      <c r="E75" s="41">
        <v>628718</v>
      </c>
      <c r="F75" s="41">
        <v>628718</v>
      </c>
      <c r="G75" s="23"/>
      <c r="H75" s="35">
        <v>100</v>
      </c>
      <c r="I75" s="35">
        <v>100</v>
      </c>
      <c r="J75" s="17"/>
      <c r="M75" s="13"/>
      <c r="N75" s="13"/>
      <c r="O75" s="13"/>
      <c r="P75" s="13"/>
      <c r="Q75" s="13"/>
      <c r="R75" s="13"/>
      <c r="S75" s="13"/>
      <c r="T75" s="13"/>
      <c r="U75" s="13"/>
      <c r="V75" s="13"/>
    </row>
    <row r="76" spans="1:22" s="12" customFormat="1" ht="27">
      <c r="A76" s="63" t="s">
        <v>131</v>
      </c>
      <c r="B76" s="133" t="s">
        <v>132</v>
      </c>
      <c r="C76" s="73"/>
      <c r="D76" s="73">
        <v>208500</v>
      </c>
      <c r="E76" s="73">
        <v>208500</v>
      </c>
      <c r="F76" s="73">
        <v>183559.5</v>
      </c>
      <c r="G76" s="74"/>
      <c r="H76" s="74"/>
      <c r="I76" s="74"/>
      <c r="L76" s="17"/>
      <c r="M76" s="13"/>
      <c r="N76" s="13"/>
      <c r="O76" s="13"/>
      <c r="P76" s="13"/>
      <c r="Q76" s="13"/>
      <c r="R76" s="13"/>
      <c r="S76" s="13"/>
      <c r="T76" s="13"/>
      <c r="U76" s="13"/>
      <c r="V76" s="13"/>
    </row>
    <row r="77" spans="1:22" s="12" customFormat="1" ht="14.25">
      <c r="A77" s="75"/>
      <c r="B77" s="76"/>
      <c r="C77" s="77"/>
      <c r="D77" s="77"/>
      <c r="E77" s="77"/>
      <c r="F77" s="77"/>
      <c r="G77" s="78"/>
      <c r="H77" s="78"/>
      <c r="I77" s="78"/>
      <c r="M77" s="13"/>
      <c r="N77" s="13"/>
      <c r="O77" s="13"/>
      <c r="P77" s="13"/>
      <c r="Q77" s="13"/>
      <c r="R77" s="13"/>
      <c r="S77" s="13"/>
      <c r="T77" s="13"/>
      <c r="U77" s="13"/>
      <c r="V77" s="13"/>
    </row>
    <row r="78" spans="1:22" ht="15">
      <c r="A78" s="79"/>
      <c r="B78" s="80"/>
      <c r="C78" s="81"/>
      <c r="D78" s="80"/>
      <c r="E78" s="80"/>
      <c r="F78" s="80"/>
      <c r="G78" s="82"/>
      <c r="H78" s="83"/>
      <c r="I78" s="83"/>
    </row>
    <row r="79" spans="1:22" ht="15">
      <c r="A79" s="79"/>
      <c r="B79" s="83"/>
      <c r="C79" s="84"/>
      <c r="D79" s="240"/>
      <c r="E79" s="240"/>
      <c r="F79" s="240"/>
      <c r="G79" s="240"/>
      <c r="H79" s="240"/>
      <c r="I79" s="240"/>
    </row>
    <row r="80" spans="1:22" ht="15.75">
      <c r="A80" s="230"/>
      <c r="B80" s="230"/>
      <c r="C80" s="85"/>
      <c r="D80" s="231"/>
      <c r="E80" s="231"/>
      <c r="F80" s="231"/>
      <c r="G80" s="231"/>
      <c r="H80" s="231"/>
      <c r="I80" s="231"/>
    </row>
    <row r="81" spans="1:9" ht="15.75">
      <c r="A81" s="230"/>
      <c r="B81" s="230"/>
      <c r="C81" s="85"/>
      <c r="D81" s="231"/>
      <c r="E81" s="231"/>
      <c r="F81" s="231"/>
      <c r="G81" s="231"/>
      <c r="H81" s="231"/>
      <c r="I81" s="231"/>
    </row>
    <row r="82" spans="1:9" ht="15">
      <c r="E82" s="83"/>
      <c r="F82" s="83"/>
      <c r="G82" s="83"/>
      <c r="H82" s="83"/>
      <c r="I82" s="83"/>
    </row>
    <row r="83" spans="1:9" ht="15">
      <c r="E83" s="83"/>
      <c r="F83" s="83"/>
      <c r="G83" s="83"/>
      <c r="H83" s="83"/>
      <c r="I83" s="83"/>
    </row>
    <row r="84" spans="1:9" ht="15">
      <c r="E84" s="83"/>
      <c r="F84" s="83"/>
      <c r="G84" s="83"/>
      <c r="H84" s="83"/>
      <c r="I84" s="83"/>
    </row>
    <row r="85" spans="1:9" ht="15">
      <c r="E85" s="83"/>
      <c r="F85" s="83"/>
      <c r="G85" s="83"/>
      <c r="H85" s="83"/>
      <c r="I85" s="83"/>
    </row>
    <row r="86" spans="1:9" ht="15.75">
      <c r="A86" s="230"/>
      <c r="B86" s="230"/>
      <c r="C86" s="85"/>
      <c r="D86" s="231"/>
      <c r="E86" s="231"/>
      <c r="F86" s="231"/>
      <c r="G86" s="231"/>
      <c r="H86" s="231"/>
      <c r="I86" s="231"/>
    </row>
    <row r="87" spans="1:9" ht="15">
      <c r="F87" s="83"/>
      <c r="G87" s="83"/>
      <c r="H87" s="83"/>
      <c r="I87" s="83"/>
    </row>
  </sheetData>
  <mergeCells count="16">
    <mergeCell ref="A86:B86"/>
    <mergeCell ref="D86:I86"/>
    <mergeCell ref="G1:I1"/>
    <mergeCell ref="A2:I2"/>
    <mergeCell ref="A3:I3"/>
    <mergeCell ref="A5:A6"/>
    <mergeCell ref="B5:B6"/>
    <mergeCell ref="C5:C6"/>
    <mergeCell ref="D5:E5"/>
    <mergeCell ref="F5:F6"/>
    <mergeCell ref="G5:I5"/>
    <mergeCell ref="D79:I79"/>
    <mergeCell ref="A80:B80"/>
    <mergeCell ref="D80:I80"/>
    <mergeCell ref="A81:B81"/>
    <mergeCell ref="D81:I81"/>
  </mergeCells>
  <pageMargins left="0.32" right="0.2" top="0.53" bottom="0.57999999999999996" header="0.2" footer="0.21"/>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topLeftCell="A68" workbookViewId="0">
      <selection activeCell="A75" sqref="A75"/>
    </sheetView>
  </sheetViews>
  <sheetFormatPr defaultRowHeight="12.75"/>
  <cols>
    <col min="1" max="1" width="3.7109375" style="1" customWidth="1"/>
    <col min="2" max="2" width="18.85546875" style="2" customWidth="1"/>
    <col min="3" max="3" width="8.7109375" style="2" customWidth="1"/>
    <col min="4" max="5" width="8.85546875" style="2" customWidth="1"/>
    <col min="6" max="6" width="9.140625" style="2" customWidth="1"/>
    <col min="7" max="7" width="8.85546875" style="2" customWidth="1"/>
    <col min="8" max="8" width="6.140625" style="2" customWidth="1"/>
    <col min="9" max="9" width="6.28515625" style="2" customWidth="1"/>
    <col min="10" max="10" width="6.140625" style="2" customWidth="1"/>
    <col min="11" max="11" width="9.85546875" style="2" bestFit="1" customWidth="1"/>
    <col min="12" max="16384" width="9.140625" style="2"/>
  </cols>
  <sheetData>
    <row r="1" spans="1:10">
      <c r="H1" s="242" t="s">
        <v>184</v>
      </c>
      <c r="I1" s="242"/>
      <c r="J1" s="242"/>
    </row>
    <row r="2" spans="1:10" ht="15.75">
      <c r="A2" s="243" t="s">
        <v>133</v>
      </c>
      <c r="B2" s="243"/>
      <c r="C2" s="243"/>
      <c r="D2" s="243"/>
      <c r="E2" s="243"/>
      <c r="F2" s="243"/>
      <c r="G2" s="243"/>
      <c r="H2" s="243"/>
      <c r="I2" s="243"/>
      <c r="J2" s="243"/>
    </row>
    <row r="3" spans="1:10" ht="15.75">
      <c r="A3" s="244" t="s">
        <v>183</v>
      </c>
      <c r="B3" s="244"/>
      <c r="C3" s="244"/>
      <c r="D3" s="244"/>
      <c r="E3" s="244"/>
      <c r="F3" s="244"/>
      <c r="G3" s="244"/>
      <c r="H3" s="244"/>
      <c r="I3" s="244"/>
      <c r="J3" s="244"/>
    </row>
    <row r="4" spans="1:10" hidden="1">
      <c r="A4" s="245" t="s">
        <v>134</v>
      </c>
      <c r="B4" s="245"/>
      <c r="C4" s="245"/>
      <c r="D4" s="245"/>
      <c r="E4" s="245"/>
      <c r="F4" s="245"/>
      <c r="G4" s="245"/>
      <c r="H4" s="245"/>
      <c r="I4" s="245"/>
      <c r="J4" s="245"/>
    </row>
    <row r="5" spans="1:10" ht="14.25">
      <c r="A5" s="88"/>
      <c r="B5" s="88"/>
      <c r="C5" s="88"/>
      <c r="D5" s="88"/>
      <c r="E5" s="88"/>
      <c r="F5" s="88"/>
      <c r="G5" s="88"/>
      <c r="H5" s="246" t="s">
        <v>2</v>
      </c>
      <c r="I5" s="246"/>
      <c r="J5" s="246"/>
    </row>
    <row r="6" spans="1:10">
      <c r="A6" s="247" t="s">
        <v>3</v>
      </c>
      <c r="B6" s="247" t="s">
        <v>4</v>
      </c>
      <c r="C6" s="241" t="s">
        <v>6</v>
      </c>
      <c r="D6" s="241"/>
      <c r="E6" s="247" t="s">
        <v>7</v>
      </c>
      <c r="F6" s="241" t="s">
        <v>135</v>
      </c>
      <c r="G6" s="241"/>
      <c r="H6" s="241" t="s">
        <v>136</v>
      </c>
      <c r="I6" s="241"/>
      <c r="J6" s="241"/>
    </row>
    <row r="7" spans="1:10" ht="38.25">
      <c r="A7" s="248"/>
      <c r="B7" s="248"/>
      <c r="C7" s="171" t="s">
        <v>9</v>
      </c>
      <c r="D7" s="171" t="s">
        <v>10</v>
      </c>
      <c r="E7" s="248"/>
      <c r="F7" s="171" t="s">
        <v>9</v>
      </c>
      <c r="G7" s="171" t="s">
        <v>10</v>
      </c>
      <c r="H7" s="171" t="s">
        <v>137</v>
      </c>
      <c r="I7" s="171" t="s">
        <v>138</v>
      </c>
      <c r="J7" s="171" t="s">
        <v>139</v>
      </c>
    </row>
    <row r="8" spans="1:10" s="52" customFormat="1" ht="25.5">
      <c r="A8" s="136"/>
      <c r="B8" s="137" t="s">
        <v>140</v>
      </c>
      <c r="C8" s="176">
        <v>12643089</v>
      </c>
      <c r="D8" s="176">
        <v>13679089</v>
      </c>
      <c r="E8" s="176">
        <v>13653788.5</v>
      </c>
      <c r="F8" s="176">
        <v>12073462</v>
      </c>
      <c r="G8" s="176">
        <v>13108462</v>
      </c>
      <c r="H8" s="189">
        <v>95.828472203083109</v>
      </c>
      <c r="I8" s="189">
        <v>96.006042571993845</v>
      </c>
      <c r="J8" s="189">
        <v>108.57252045850643</v>
      </c>
    </row>
    <row r="9" spans="1:10" s="89" customFormat="1" ht="27" customHeight="1">
      <c r="A9" s="138"/>
      <c r="B9" s="139" t="s">
        <v>141</v>
      </c>
      <c r="C9" s="190">
        <v>11938389</v>
      </c>
      <c r="D9" s="190">
        <v>12894389</v>
      </c>
      <c r="E9" s="190">
        <v>13125699.199999999</v>
      </c>
      <c r="F9" s="191">
        <v>11514562</v>
      </c>
      <c r="G9" s="191">
        <v>12264562</v>
      </c>
      <c r="H9" s="192">
        <v>95.115495584940092</v>
      </c>
      <c r="I9" s="192">
        <v>93.439304170554209</v>
      </c>
      <c r="J9" s="192">
        <v>106.51349135121248</v>
      </c>
    </row>
    <row r="10" spans="1:10" s="52" customFormat="1">
      <c r="A10" s="140" t="s">
        <v>17</v>
      </c>
      <c r="B10" s="141" t="s">
        <v>142</v>
      </c>
      <c r="C10" s="193">
        <v>4464000</v>
      </c>
      <c r="D10" s="193">
        <v>5500000</v>
      </c>
      <c r="E10" s="193">
        <v>5377400</v>
      </c>
      <c r="F10" s="193">
        <v>4393400</v>
      </c>
      <c r="G10" s="193">
        <v>5428400</v>
      </c>
      <c r="H10" s="189">
        <v>98.698181818181823</v>
      </c>
      <c r="I10" s="189">
        <v>100.94841373154313</v>
      </c>
      <c r="J10" s="189">
        <v>123.55806436928118</v>
      </c>
    </row>
    <row r="11" spans="1:10" s="52" customFormat="1">
      <c r="A11" s="142">
        <v>1</v>
      </c>
      <c r="B11" s="141" t="s">
        <v>19</v>
      </c>
      <c r="C11" s="193">
        <v>4244000</v>
      </c>
      <c r="D11" s="193">
        <v>5200000</v>
      </c>
      <c r="E11" s="193">
        <v>5187400</v>
      </c>
      <c r="F11" s="193">
        <v>4178400</v>
      </c>
      <c r="G11" s="193">
        <v>4928400</v>
      </c>
      <c r="H11" s="189">
        <v>94.776923076923083</v>
      </c>
      <c r="I11" s="189">
        <v>95.007132667617682</v>
      </c>
      <c r="J11" s="189">
        <v>117.94945433658816</v>
      </c>
    </row>
    <row r="12" spans="1:10" ht="25.5">
      <c r="A12" s="143" t="s">
        <v>20</v>
      </c>
      <c r="B12" s="144" t="s">
        <v>21</v>
      </c>
      <c r="C12" s="194">
        <v>150000</v>
      </c>
      <c r="D12" s="194">
        <v>150000</v>
      </c>
      <c r="E12" s="194">
        <v>150040</v>
      </c>
      <c r="F12" s="194">
        <v>150000</v>
      </c>
      <c r="G12" s="194">
        <v>150000</v>
      </c>
      <c r="H12" s="195">
        <v>100</v>
      </c>
      <c r="I12" s="195">
        <v>99.973340442548647</v>
      </c>
      <c r="J12" s="195">
        <v>100</v>
      </c>
    </row>
    <row r="13" spans="1:10" ht="25.5">
      <c r="A13" s="143" t="s">
        <v>22</v>
      </c>
      <c r="B13" s="145" t="s">
        <v>23</v>
      </c>
      <c r="C13" s="194">
        <v>125000</v>
      </c>
      <c r="D13" s="194">
        <v>125000</v>
      </c>
      <c r="E13" s="194">
        <v>93110</v>
      </c>
      <c r="F13" s="194">
        <v>106000</v>
      </c>
      <c r="G13" s="194">
        <v>106000</v>
      </c>
      <c r="H13" s="195">
        <v>84.8</v>
      </c>
      <c r="I13" s="195">
        <v>113.84384061862313</v>
      </c>
      <c r="J13" s="195">
        <v>100</v>
      </c>
    </row>
    <row r="14" spans="1:10" ht="25.5">
      <c r="A14" s="143" t="s">
        <v>24</v>
      </c>
      <c r="B14" s="146" t="s">
        <v>25</v>
      </c>
      <c r="C14" s="194">
        <v>60000</v>
      </c>
      <c r="D14" s="194">
        <v>60000</v>
      </c>
      <c r="E14" s="194">
        <v>103500</v>
      </c>
      <c r="F14" s="194">
        <v>70000</v>
      </c>
      <c r="G14" s="194">
        <v>70000</v>
      </c>
      <c r="H14" s="195">
        <v>116.66666666666667</v>
      </c>
      <c r="I14" s="195">
        <v>67.632850241545896</v>
      </c>
      <c r="J14" s="195">
        <v>100</v>
      </c>
    </row>
    <row r="15" spans="1:10" ht="25.5">
      <c r="A15" s="143" t="s">
        <v>26</v>
      </c>
      <c r="B15" s="145" t="s">
        <v>27</v>
      </c>
      <c r="C15" s="194">
        <v>610000</v>
      </c>
      <c r="D15" s="194">
        <v>610000</v>
      </c>
      <c r="E15" s="194">
        <v>538800</v>
      </c>
      <c r="F15" s="194">
        <v>580000</v>
      </c>
      <c r="G15" s="194">
        <v>580000</v>
      </c>
      <c r="H15" s="195">
        <v>95.081967213114751</v>
      </c>
      <c r="I15" s="195">
        <v>107.64662212323681</v>
      </c>
      <c r="J15" s="195">
        <v>100</v>
      </c>
    </row>
    <row r="16" spans="1:10">
      <c r="A16" s="143" t="s">
        <v>28</v>
      </c>
      <c r="B16" s="147" t="s">
        <v>29</v>
      </c>
      <c r="C16" s="194">
        <v>350000</v>
      </c>
      <c r="D16" s="194">
        <v>350000</v>
      </c>
      <c r="E16" s="194">
        <v>248300</v>
      </c>
      <c r="F16" s="194">
        <v>300000</v>
      </c>
      <c r="G16" s="194">
        <v>300000</v>
      </c>
      <c r="H16" s="195">
        <v>85.714285714285708</v>
      </c>
      <c r="I16" s="195">
        <v>120.82158679017319</v>
      </c>
      <c r="J16" s="195">
        <v>100</v>
      </c>
    </row>
    <row r="17" spans="1:10" ht="25.5">
      <c r="A17" s="143" t="s">
        <v>30</v>
      </c>
      <c r="B17" s="148" t="s">
        <v>31</v>
      </c>
      <c r="C17" s="194">
        <v>6000</v>
      </c>
      <c r="D17" s="194">
        <v>6000</v>
      </c>
      <c r="E17" s="194">
        <v>6430</v>
      </c>
      <c r="F17" s="194">
        <v>6000</v>
      </c>
      <c r="G17" s="194">
        <v>6000</v>
      </c>
      <c r="H17" s="195">
        <v>100</v>
      </c>
      <c r="I17" s="195">
        <v>93.312597200622079</v>
      </c>
      <c r="J17" s="195">
        <v>100</v>
      </c>
    </row>
    <row r="18" spans="1:10" ht="25.5">
      <c r="A18" s="143" t="s">
        <v>32</v>
      </c>
      <c r="B18" s="148" t="s">
        <v>33</v>
      </c>
      <c r="C18" s="194">
        <v>135000</v>
      </c>
      <c r="D18" s="194">
        <v>401000</v>
      </c>
      <c r="E18" s="194">
        <v>486600</v>
      </c>
      <c r="F18" s="194">
        <v>145000</v>
      </c>
      <c r="G18" s="194">
        <v>195000</v>
      </c>
      <c r="H18" s="195">
        <v>48.628428927680801</v>
      </c>
      <c r="I18" s="195">
        <v>40.073982737361277</v>
      </c>
      <c r="J18" s="195">
        <v>134.48275862068965</v>
      </c>
    </row>
    <row r="19" spans="1:10">
      <c r="A19" s="143" t="s">
        <v>34</v>
      </c>
      <c r="B19" s="147" t="s">
        <v>35</v>
      </c>
      <c r="C19" s="194">
        <v>175000</v>
      </c>
      <c r="D19" s="194">
        <v>175000</v>
      </c>
      <c r="E19" s="194">
        <v>175000</v>
      </c>
      <c r="F19" s="194">
        <v>165000</v>
      </c>
      <c r="G19" s="194">
        <v>165000</v>
      </c>
      <c r="H19" s="195">
        <v>94.285714285714278</v>
      </c>
      <c r="I19" s="195">
        <v>94.285714285714278</v>
      </c>
      <c r="J19" s="195">
        <v>100</v>
      </c>
    </row>
    <row r="20" spans="1:10">
      <c r="A20" s="143" t="s">
        <v>36</v>
      </c>
      <c r="B20" s="147" t="s">
        <v>37</v>
      </c>
      <c r="C20" s="196">
        <v>265000</v>
      </c>
      <c r="D20" s="196">
        <v>265000</v>
      </c>
      <c r="E20" s="196">
        <v>207000</v>
      </c>
      <c r="F20" s="194">
        <v>228400</v>
      </c>
      <c r="G20" s="194">
        <v>228400</v>
      </c>
      <c r="H20" s="195">
        <v>86.188679245283012</v>
      </c>
      <c r="I20" s="195">
        <v>110.33816425120773</v>
      </c>
      <c r="J20" s="195">
        <v>100</v>
      </c>
    </row>
    <row r="21" spans="1:10" s="31" customFormat="1">
      <c r="A21" s="149"/>
      <c r="B21" s="150" t="s">
        <v>38</v>
      </c>
      <c r="C21" s="196">
        <v>35876</v>
      </c>
      <c r="D21" s="196">
        <v>35876</v>
      </c>
      <c r="E21" s="196">
        <v>26250</v>
      </c>
      <c r="F21" s="196">
        <v>38400</v>
      </c>
      <c r="G21" s="196">
        <v>38400</v>
      </c>
      <c r="H21" s="197">
        <v>107.03534396253762</v>
      </c>
      <c r="I21" s="197">
        <v>146.28571428571428</v>
      </c>
      <c r="J21" s="197">
        <v>100</v>
      </c>
    </row>
    <row r="22" spans="1:10" s="31" customFormat="1">
      <c r="A22" s="149"/>
      <c r="B22" s="150" t="s">
        <v>39</v>
      </c>
      <c r="C22" s="196">
        <v>229124</v>
      </c>
      <c r="D22" s="196">
        <v>229124</v>
      </c>
      <c r="E22" s="196">
        <v>180750</v>
      </c>
      <c r="F22" s="196">
        <v>190000</v>
      </c>
      <c r="G22" s="196">
        <v>190000</v>
      </c>
      <c r="H22" s="197">
        <v>82.924529948848658</v>
      </c>
      <c r="I22" s="197">
        <v>105.11756569847857</v>
      </c>
      <c r="J22" s="197">
        <v>100</v>
      </c>
    </row>
    <row r="23" spans="1:10" s="31" customFormat="1" ht="21" customHeight="1">
      <c r="A23" s="149"/>
      <c r="B23" s="215" t="s">
        <v>143</v>
      </c>
      <c r="C23" s="194">
        <v>37000</v>
      </c>
      <c r="D23" s="194">
        <v>37000</v>
      </c>
      <c r="E23" s="194">
        <v>41000</v>
      </c>
      <c r="F23" s="198">
        <v>37000</v>
      </c>
      <c r="G23" s="194">
        <v>37000</v>
      </c>
      <c r="H23" s="199">
        <v>100</v>
      </c>
      <c r="I23" s="199">
        <v>90.243902439024396</v>
      </c>
      <c r="J23" s="199">
        <v>100</v>
      </c>
    </row>
    <row r="24" spans="1:10">
      <c r="A24" s="143" t="s">
        <v>41</v>
      </c>
      <c r="B24" s="147" t="s">
        <v>42</v>
      </c>
      <c r="C24" s="196">
        <v>1500000</v>
      </c>
      <c r="D24" s="196">
        <v>2190000</v>
      </c>
      <c r="E24" s="196">
        <v>2500000</v>
      </c>
      <c r="F24" s="194">
        <v>1800000</v>
      </c>
      <c r="G24" s="194">
        <v>2500000</v>
      </c>
      <c r="H24" s="195">
        <v>114.15525114155251</v>
      </c>
      <c r="I24" s="195">
        <v>100</v>
      </c>
      <c r="J24" s="195">
        <v>138.88888888888889</v>
      </c>
    </row>
    <row r="25" spans="1:10">
      <c r="A25" s="143" t="s">
        <v>43</v>
      </c>
      <c r="B25" s="147" t="s">
        <v>44</v>
      </c>
      <c r="C25" s="196">
        <v>608000</v>
      </c>
      <c r="D25" s="196">
        <v>608000</v>
      </c>
      <c r="E25" s="196">
        <v>410000</v>
      </c>
      <c r="F25" s="194">
        <v>608000</v>
      </c>
      <c r="G25" s="194">
        <v>608000</v>
      </c>
      <c r="H25" s="195">
        <v>100</v>
      </c>
      <c r="I25" s="195">
        <v>148.29268292682926</v>
      </c>
      <c r="J25" s="195">
        <v>100</v>
      </c>
    </row>
    <row r="26" spans="1:10" s="31" customFormat="1" ht="25.5">
      <c r="A26" s="149"/>
      <c r="B26" s="152" t="s">
        <v>45</v>
      </c>
      <c r="C26" s="194">
        <v>381824</v>
      </c>
      <c r="D26" s="194">
        <v>381824</v>
      </c>
      <c r="E26" s="194">
        <v>257480</v>
      </c>
      <c r="F26" s="196">
        <v>238600</v>
      </c>
      <c r="G26" s="194">
        <v>238600</v>
      </c>
      <c r="H26" s="195">
        <v>62.489523969158569</v>
      </c>
      <c r="I26" s="195">
        <v>92.66739164206929</v>
      </c>
      <c r="J26" s="195">
        <v>100</v>
      </c>
    </row>
    <row r="27" spans="1:10" s="31" customFormat="1" ht="25.5">
      <c r="A27" s="149"/>
      <c r="B27" s="152" t="s">
        <v>46</v>
      </c>
      <c r="C27" s="196">
        <v>226176</v>
      </c>
      <c r="D27" s="196">
        <v>226176</v>
      </c>
      <c r="E27" s="196">
        <v>152520</v>
      </c>
      <c r="F27" s="196">
        <v>141400</v>
      </c>
      <c r="G27" s="194">
        <v>141400</v>
      </c>
      <c r="H27" s="195">
        <v>62.517685342388226</v>
      </c>
      <c r="I27" s="195">
        <v>92.709152897980601</v>
      </c>
      <c r="J27" s="195">
        <v>100</v>
      </c>
    </row>
    <row r="28" spans="1:10">
      <c r="A28" s="143" t="s">
        <v>47</v>
      </c>
      <c r="B28" s="147" t="s">
        <v>48</v>
      </c>
      <c r="C28" s="196">
        <v>150000</v>
      </c>
      <c r="D28" s="196">
        <v>150000</v>
      </c>
      <c r="E28" s="196">
        <v>164200</v>
      </c>
      <c r="F28" s="194">
        <v>150000</v>
      </c>
      <c r="G28" s="194">
        <v>150000</v>
      </c>
      <c r="H28" s="195">
        <v>100</v>
      </c>
      <c r="I28" s="195">
        <v>91.352009744214371</v>
      </c>
      <c r="J28" s="195">
        <v>100</v>
      </c>
    </row>
    <row r="29" spans="1:10" s="31" customFormat="1">
      <c r="A29" s="149"/>
      <c r="B29" s="150" t="s">
        <v>49</v>
      </c>
      <c r="C29" s="194">
        <v>50000</v>
      </c>
      <c r="D29" s="194">
        <v>50000</v>
      </c>
      <c r="E29" s="194">
        <v>35000</v>
      </c>
      <c r="F29" s="196">
        <v>55000</v>
      </c>
      <c r="G29" s="194">
        <v>55000</v>
      </c>
      <c r="H29" s="195">
        <v>110.00000000000001</v>
      </c>
      <c r="I29" s="195">
        <v>157.14285714285714</v>
      </c>
      <c r="J29" s="195">
        <v>100</v>
      </c>
    </row>
    <row r="30" spans="1:10" s="31" customFormat="1">
      <c r="A30" s="149"/>
      <c r="B30" s="150" t="s">
        <v>50</v>
      </c>
      <c r="C30" s="196">
        <v>100000</v>
      </c>
      <c r="D30" s="196">
        <v>100000</v>
      </c>
      <c r="E30" s="196">
        <v>129200</v>
      </c>
      <c r="F30" s="196">
        <v>95000</v>
      </c>
      <c r="G30" s="194">
        <v>95000</v>
      </c>
      <c r="H30" s="195">
        <v>95</v>
      </c>
      <c r="I30" s="195">
        <v>73.529411764705884</v>
      </c>
      <c r="J30" s="195">
        <v>100</v>
      </c>
    </row>
    <row r="31" spans="1:10" s="31" customFormat="1">
      <c r="A31" s="149"/>
      <c r="B31" s="172" t="s">
        <v>188</v>
      </c>
      <c r="C31" s="196">
        <v>40000</v>
      </c>
      <c r="D31" s="196">
        <v>45600</v>
      </c>
      <c r="E31" s="196">
        <v>32780</v>
      </c>
      <c r="F31" s="196">
        <v>55000</v>
      </c>
      <c r="G31" s="194">
        <v>55000</v>
      </c>
      <c r="H31" s="195">
        <v>120.6140350877193</v>
      </c>
      <c r="I31" s="195">
        <v>167.78523489932886</v>
      </c>
      <c r="J31" s="195">
        <v>100</v>
      </c>
    </row>
    <row r="32" spans="1:10">
      <c r="A32" s="143" t="s">
        <v>52</v>
      </c>
      <c r="B32" s="147" t="s">
        <v>185</v>
      </c>
      <c r="C32" s="200">
        <v>50000</v>
      </c>
      <c r="D32" s="200">
        <v>50000</v>
      </c>
      <c r="E32" s="177">
        <v>41190</v>
      </c>
      <c r="F32" s="194">
        <v>40000</v>
      </c>
      <c r="G32" s="194">
        <v>40000</v>
      </c>
      <c r="H32" s="195">
        <v>80</v>
      </c>
      <c r="I32" s="195">
        <v>97.110949259529008</v>
      </c>
      <c r="J32" s="195">
        <v>100</v>
      </c>
    </row>
    <row r="33" spans="1:11" s="31" customFormat="1" ht="22.5" customHeight="1">
      <c r="A33" s="149"/>
      <c r="B33" s="173" t="s">
        <v>54</v>
      </c>
      <c r="C33" s="194">
        <v>17000</v>
      </c>
      <c r="D33" s="194">
        <v>17000</v>
      </c>
      <c r="E33" s="194">
        <v>19359.3</v>
      </c>
      <c r="F33" s="196">
        <v>17000</v>
      </c>
      <c r="G33" s="194">
        <v>17000</v>
      </c>
      <c r="H33" s="195">
        <v>100</v>
      </c>
      <c r="I33" s="195">
        <v>87.813092415531557</v>
      </c>
      <c r="J33" s="195">
        <v>100</v>
      </c>
    </row>
    <row r="34" spans="1:11" s="31" customFormat="1" ht="25.5">
      <c r="A34" s="149"/>
      <c r="B34" s="173" t="s">
        <v>55</v>
      </c>
      <c r="C34" s="177">
        <v>33000</v>
      </c>
      <c r="D34" s="177">
        <v>33000</v>
      </c>
      <c r="E34" s="177">
        <v>21830.7</v>
      </c>
      <c r="F34" s="196">
        <v>23000</v>
      </c>
      <c r="G34" s="194">
        <v>23000</v>
      </c>
      <c r="H34" s="195">
        <v>69.696969696969703</v>
      </c>
      <c r="I34" s="195">
        <v>105.35621853628147</v>
      </c>
      <c r="J34" s="195">
        <v>100</v>
      </c>
    </row>
    <row r="35" spans="1:11" ht="25.5">
      <c r="A35" s="153" t="s">
        <v>56</v>
      </c>
      <c r="B35" s="217" t="s">
        <v>189</v>
      </c>
      <c r="C35" s="194">
        <v>16000</v>
      </c>
      <c r="D35" s="194">
        <v>16000</v>
      </c>
      <c r="E35" s="201">
        <v>18890</v>
      </c>
      <c r="F35" s="177">
        <v>14000</v>
      </c>
      <c r="G35" s="194">
        <v>14000</v>
      </c>
      <c r="H35" s="199">
        <v>87.5</v>
      </c>
      <c r="I35" s="199">
        <v>74.113287453679206</v>
      </c>
      <c r="J35" s="199">
        <v>100</v>
      </c>
    </row>
    <row r="36" spans="1:11">
      <c r="A36" s="143" t="s">
        <v>58</v>
      </c>
      <c r="B36" s="155" t="s">
        <v>59</v>
      </c>
      <c r="C36" s="194">
        <v>43000</v>
      </c>
      <c r="D36" s="194">
        <v>43000</v>
      </c>
      <c r="E36" s="201">
        <v>43000</v>
      </c>
      <c r="F36" s="194">
        <v>43000</v>
      </c>
      <c r="G36" s="194">
        <v>43000</v>
      </c>
      <c r="H36" s="195">
        <v>100</v>
      </c>
      <c r="I36" s="195">
        <v>100</v>
      </c>
      <c r="J36" s="195">
        <v>100</v>
      </c>
    </row>
    <row r="37" spans="1:11" ht="38.25">
      <c r="A37" s="143" t="s">
        <v>60</v>
      </c>
      <c r="B37" s="156" t="s">
        <v>61</v>
      </c>
      <c r="C37" s="202">
        <v>1000</v>
      </c>
      <c r="D37" s="202">
        <v>1000</v>
      </c>
      <c r="E37" s="203">
        <v>1340</v>
      </c>
      <c r="F37" s="177">
        <v>1000</v>
      </c>
      <c r="G37" s="194">
        <v>1000</v>
      </c>
      <c r="H37" s="199">
        <v>100</v>
      </c>
      <c r="I37" s="199">
        <v>74.626865671641795</v>
      </c>
      <c r="J37" s="199">
        <v>100</v>
      </c>
    </row>
    <row r="38" spans="1:11" s="12" customFormat="1" ht="25.5" customHeight="1">
      <c r="A38" s="142">
        <v>2</v>
      </c>
      <c r="B38" s="141" t="s">
        <v>62</v>
      </c>
      <c r="C38" s="204">
        <v>220000</v>
      </c>
      <c r="D38" s="204">
        <v>300000</v>
      </c>
      <c r="E38" s="204">
        <v>190000</v>
      </c>
      <c r="F38" s="193">
        <v>215000</v>
      </c>
      <c r="G38" s="193">
        <v>500000</v>
      </c>
      <c r="H38" s="189">
        <v>166.66666666666669</v>
      </c>
      <c r="I38" s="189">
        <v>263.15789473684214</v>
      </c>
      <c r="J38" s="189">
        <v>232.55813953488374</v>
      </c>
    </row>
    <row r="39" spans="1:11" s="12" customFormat="1" ht="12.75" customHeight="1">
      <c r="A39" s="140" t="s">
        <v>63</v>
      </c>
      <c r="B39" s="141" t="s">
        <v>144</v>
      </c>
      <c r="C39" s="204">
        <v>208500</v>
      </c>
      <c r="D39" s="204">
        <v>208500</v>
      </c>
      <c r="E39" s="205">
        <v>183559.5</v>
      </c>
      <c r="F39" s="193">
        <v>184700</v>
      </c>
      <c r="G39" s="193">
        <v>184700</v>
      </c>
      <c r="H39" s="189">
        <v>88.585131894484419</v>
      </c>
      <c r="I39" s="189"/>
      <c r="J39" s="189">
        <v>100</v>
      </c>
    </row>
    <row r="40" spans="1:11" s="12" customFormat="1" ht="25.5" customHeight="1">
      <c r="A40" s="140" t="s">
        <v>65</v>
      </c>
      <c r="B40" s="141" t="s">
        <v>145</v>
      </c>
      <c r="C40" s="204">
        <v>7970589</v>
      </c>
      <c r="D40" s="204">
        <v>7970589</v>
      </c>
      <c r="E40" s="204">
        <v>8092829</v>
      </c>
      <c r="F40" s="193">
        <v>7495362</v>
      </c>
      <c r="G40" s="193">
        <v>7495362</v>
      </c>
      <c r="H40" s="189">
        <v>94.037743007449009</v>
      </c>
      <c r="I40" s="189">
        <v>92.617328254433644</v>
      </c>
      <c r="J40" s="189">
        <v>100</v>
      </c>
    </row>
    <row r="41" spans="1:11">
      <c r="A41" s="143">
        <v>1</v>
      </c>
      <c r="B41" s="147" t="s">
        <v>67</v>
      </c>
      <c r="C41" s="202">
        <v>4636742</v>
      </c>
      <c r="D41" s="202">
        <v>4636742</v>
      </c>
      <c r="E41" s="194">
        <v>4636742</v>
      </c>
      <c r="F41" s="202">
        <v>4636742</v>
      </c>
      <c r="G41" s="202">
        <v>4636742</v>
      </c>
      <c r="H41" s="195">
        <v>100</v>
      </c>
      <c r="I41" s="195">
        <v>100</v>
      </c>
      <c r="J41" s="195">
        <v>100</v>
      </c>
    </row>
    <row r="42" spans="1:11">
      <c r="A42" s="143">
        <v>2</v>
      </c>
      <c r="B42" s="147" t="s">
        <v>68</v>
      </c>
      <c r="C42" s="202">
        <v>2328931</v>
      </c>
      <c r="D42" s="202">
        <v>2328931</v>
      </c>
      <c r="E42" s="202">
        <v>2451171</v>
      </c>
      <c r="F42" s="202">
        <v>1796362</v>
      </c>
      <c r="G42" s="202">
        <v>1796362</v>
      </c>
      <c r="H42" s="195">
        <v>77.132469789787677</v>
      </c>
      <c r="I42" s="195">
        <v>73.285870304438163</v>
      </c>
      <c r="J42" s="195">
        <v>100</v>
      </c>
    </row>
    <row r="43" spans="1:11" ht="25.5">
      <c r="A43" s="143">
        <v>3</v>
      </c>
      <c r="B43" s="154" t="s">
        <v>69</v>
      </c>
      <c r="C43" s="202">
        <v>628718</v>
      </c>
      <c r="D43" s="202">
        <v>628718</v>
      </c>
      <c r="E43" s="202">
        <v>628718</v>
      </c>
      <c r="F43" s="202">
        <v>628718</v>
      </c>
      <c r="G43" s="202">
        <v>628718</v>
      </c>
      <c r="H43" s="195">
        <v>100</v>
      </c>
      <c r="I43" s="195">
        <v>100</v>
      </c>
      <c r="J43" s="195">
        <v>100</v>
      </c>
    </row>
    <row r="44" spans="1:11">
      <c r="A44" s="143">
        <v>4</v>
      </c>
      <c r="B44" s="147" t="s">
        <v>70</v>
      </c>
      <c r="C44" s="202">
        <v>376198</v>
      </c>
      <c r="D44" s="202">
        <v>376198</v>
      </c>
      <c r="E44" s="202">
        <v>376198</v>
      </c>
      <c r="F44" s="202">
        <v>433540</v>
      </c>
      <c r="G44" s="202">
        <v>433540</v>
      </c>
      <c r="H44" s="195">
        <v>115.24250527647675</v>
      </c>
      <c r="I44" s="195">
        <v>115.24250527647675</v>
      </c>
      <c r="J44" s="195">
        <v>100</v>
      </c>
    </row>
    <row r="45" spans="1:11" s="12" customFormat="1" ht="25.5">
      <c r="A45" s="157" t="s">
        <v>72</v>
      </c>
      <c r="B45" s="158" t="s">
        <v>146</v>
      </c>
      <c r="C45" s="201">
        <v>11938389</v>
      </c>
      <c r="D45" s="201">
        <v>12894389.327907123</v>
      </c>
      <c r="E45" s="201">
        <v>13125699.66</v>
      </c>
      <c r="F45" s="176">
        <v>11514562</v>
      </c>
      <c r="G45" s="176">
        <v>12264562</v>
      </c>
      <c r="H45" s="189">
        <v>95.115493166132353</v>
      </c>
      <c r="I45" s="189">
        <v>93.439300895903628</v>
      </c>
      <c r="J45" s="189">
        <v>106.51349135121248</v>
      </c>
      <c r="K45" s="17">
        <f>G47+G56+G69+G70</f>
        <v>10231833</v>
      </c>
    </row>
    <row r="46" spans="1:11" s="12" customFormat="1" ht="25.5">
      <c r="A46" s="157" t="s">
        <v>17</v>
      </c>
      <c r="B46" s="158" t="s">
        <v>147</v>
      </c>
      <c r="C46" s="203">
        <v>8980740</v>
      </c>
      <c r="D46" s="203">
        <v>10750036.327907123</v>
      </c>
      <c r="E46" s="203">
        <v>10981346.66</v>
      </c>
      <c r="F46" s="176">
        <v>9089482</v>
      </c>
      <c r="G46" s="176">
        <v>10445658</v>
      </c>
      <c r="H46" s="189">
        <v>97.168583262207633</v>
      </c>
      <c r="I46" s="189">
        <v>95.121830895738242</v>
      </c>
      <c r="J46" s="189">
        <v>114.92027818526952</v>
      </c>
    </row>
    <row r="47" spans="1:11" s="12" customFormat="1">
      <c r="A47" s="159">
        <v>1</v>
      </c>
      <c r="B47" s="160" t="s">
        <v>85</v>
      </c>
      <c r="C47" s="203">
        <v>2248761</v>
      </c>
      <c r="D47" s="203">
        <v>2680658.3779071216</v>
      </c>
      <c r="E47" s="203">
        <v>3224820.5</v>
      </c>
      <c r="F47" s="201">
        <v>2483100</v>
      </c>
      <c r="G47" s="219">
        <f>'[2]2021-01'!$G$48</f>
        <v>3014735.9173332299</v>
      </c>
      <c r="H47" s="206">
        <v>113.34849089220671</v>
      </c>
      <c r="I47" s="206">
        <v>94.221858777356132</v>
      </c>
      <c r="J47" s="206">
        <v>122.36663111969834</v>
      </c>
    </row>
    <row r="48" spans="1:11" s="223" customFormat="1">
      <c r="A48" s="153" t="s">
        <v>86</v>
      </c>
      <c r="B48" s="217" t="s">
        <v>148</v>
      </c>
      <c r="C48" s="222">
        <v>497261</v>
      </c>
      <c r="D48" s="222">
        <v>497261</v>
      </c>
      <c r="E48" s="222">
        <v>497261</v>
      </c>
      <c r="F48" s="222">
        <v>455400</v>
      </c>
      <c r="G48" s="222">
        <v>455400</v>
      </c>
      <c r="H48" s="199">
        <v>91.581684467513043</v>
      </c>
      <c r="I48" s="199">
        <v>91.581684467513043</v>
      </c>
      <c r="J48" s="199">
        <v>100</v>
      </c>
    </row>
    <row r="49" spans="1:10" s="223" customFormat="1" ht="14.25" customHeight="1">
      <c r="A49" s="153" t="s">
        <v>88</v>
      </c>
      <c r="B49" s="224" t="s">
        <v>149</v>
      </c>
      <c r="C49" s="222">
        <v>1500000</v>
      </c>
      <c r="D49" s="222">
        <v>1930897.3779071216</v>
      </c>
      <c r="E49" s="222">
        <v>2500000</v>
      </c>
      <c r="F49" s="177">
        <v>1800000</v>
      </c>
      <c r="G49" s="221">
        <v>2280635.9173332299</v>
      </c>
      <c r="H49" s="199">
        <v>119.34273896165979</v>
      </c>
      <c r="I49" s="199">
        <v>92.175432693329199</v>
      </c>
      <c r="J49" s="199">
        <v>128.02143429629055</v>
      </c>
    </row>
    <row r="50" spans="1:10" s="223" customFormat="1" ht="25.5">
      <c r="A50" s="153" t="s">
        <v>90</v>
      </c>
      <c r="B50" s="151" t="s">
        <v>150</v>
      </c>
      <c r="C50" s="222">
        <v>0</v>
      </c>
      <c r="D50" s="222">
        <v>771358.17333229876</v>
      </c>
      <c r="E50" s="222">
        <v>774000</v>
      </c>
      <c r="F50" s="198"/>
      <c r="G50" s="218">
        <v>945000</v>
      </c>
      <c r="H50" s="199">
        <v>124.45580188160331</v>
      </c>
      <c r="I50" s="199">
        <v>124.03100775193798</v>
      </c>
      <c r="J50" s="199"/>
    </row>
    <row r="51" spans="1:10" s="223" customFormat="1" ht="25.5">
      <c r="A51" s="153" t="s">
        <v>92</v>
      </c>
      <c r="B51" s="151" t="s">
        <v>93</v>
      </c>
      <c r="C51" s="222">
        <v>0</v>
      </c>
      <c r="D51" s="222">
        <v>1159539.2045748229</v>
      </c>
      <c r="E51" s="177">
        <v>1726000</v>
      </c>
      <c r="F51" s="198"/>
      <c r="G51" s="218">
        <v>1335635.9173332299</v>
      </c>
      <c r="H51" s="199">
        <v>115.94138533903096</v>
      </c>
      <c r="I51" s="199">
        <v>77.890255928924091</v>
      </c>
      <c r="J51" s="199"/>
    </row>
    <row r="52" spans="1:10" s="223" customFormat="1" ht="25.5">
      <c r="A52" s="153" t="s">
        <v>94</v>
      </c>
      <c r="B52" s="154" t="s">
        <v>95</v>
      </c>
      <c r="C52" s="177">
        <v>43000</v>
      </c>
      <c r="D52" s="177">
        <v>43000</v>
      </c>
      <c r="E52" s="177">
        <v>43000</v>
      </c>
      <c r="F52" s="177">
        <v>43000</v>
      </c>
      <c r="G52" s="177">
        <v>43000</v>
      </c>
      <c r="H52" s="199">
        <v>100</v>
      </c>
      <c r="I52" s="199">
        <v>100</v>
      </c>
      <c r="J52" s="199">
        <v>100</v>
      </c>
    </row>
    <row r="53" spans="1:10" s="223" customFormat="1" ht="25.5">
      <c r="A53" s="153" t="s">
        <v>96</v>
      </c>
      <c r="B53" s="154" t="s">
        <v>151</v>
      </c>
      <c r="C53" s="222">
        <v>208500</v>
      </c>
      <c r="D53" s="222">
        <v>208500</v>
      </c>
      <c r="E53" s="177">
        <v>183559.5</v>
      </c>
      <c r="F53" s="177">
        <v>184700</v>
      </c>
      <c r="G53" s="177">
        <v>184700</v>
      </c>
      <c r="H53" s="199">
        <v>88.585131894484419</v>
      </c>
      <c r="I53" s="199"/>
      <c r="J53" s="199">
        <v>100</v>
      </c>
    </row>
    <row r="54" spans="1:10" s="223" customFormat="1" ht="25.5">
      <c r="A54" s="153" t="s">
        <v>152</v>
      </c>
      <c r="B54" s="154" t="s">
        <v>153</v>
      </c>
      <c r="C54" s="222"/>
      <c r="D54" s="222"/>
      <c r="E54" s="177"/>
      <c r="F54" s="177"/>
      <c r="G54" s="177">
        <v>50000</v>
      </c>
      <c r="H54" s="199"/>
      <c r="I54" s="199"/>
      <c r="J54" s="199"/>
    </row>
    <row r="55" spans="1:10" s="44" customFormat="1">
      <c r="A55" s="153" t="s">
        <v>154</v>
      </c>
      <c r="B55" s="154" t="s">
        <v>99</v>
      </c>
      <c r="C55" s="222">
        <v>0</v>
      </c>
      <c r="D55" s="222">
        <v>1000</v>
      </c>
      <c r="E55" s="177">
        <v>1000</v>
      </c>
      <c r="F55" s="222"/>
      <c r="G55" s="222">
        <v>1000</v>
      </c>
      <c r="H55" s="199">
        <v>100</v>
      </c>
      <c r="I55" s="199">
        <v>100</v>
      </c>
      <c r="J55" s="199"/>
    </row>
    <row r="56" spans="1:10" s="12" customFormat="1">
      <c r="A56" s="159">
        <v>2</v>
      </c>
      <c r="B56" s="160" t="s">
        <v>100</v>
      </c>
      <c r="C56" s="204">
        <v>6549626</v>
      </c>
      <c r="D56" s="204">
        <v>7772051.9500000002</v>
      </c>
      <c r="E56" s="207">
        <v>7712526.1600000001</v>
      </c>
      <c r="F56" s="201">
        <v>6419986</v>
      </c>
      <c r="G56" s="219">
        <f>'[2]2021-01'!G57</f>
        <v>7208797.0826667696</v>
      </c>
      <c r="H56" s="206">
        <v>92.453617511740532</v>
      </c>
      <c r="I56" s="206">
        <v>93.16718068242858</v>
      </c>
      <c r="J56" s="206"/>
    </row>
    <row r="57" spans="1:10">
      <c r="A57" s="143" t="s">
        <v>101</v>
      </c>
      <c r="B57" s="147" t="s">
        <v>155</v>
      </c>
      <c r="C57" s="202">
        <v>0</v>
      </c>
      <c r="D57" s="202">
        <v>1393351</v>
      </c>
      <c r="E57" s="194">
        <v>1441972</v>
      </c>
      <c r="F57" s="202"/>
      <c r="G57" s="220">
        <f>'[2]2021-01'!G58</f>
        <v>1307025.4441573885</v>
      </c>
      <c r="H57" s="195">
        <v>92.826161034817844</v>
      </c>
      <c r="I57" s="195">
        <v>89.69621067817161</v>
      </c>
      <c r="J57" s="195"/>
    </row>
    <row r="58" spans="1:10">
      <c r="A58" s="143" t="s">
        <v>103</v>
      </c>
      <c r="B58" s="216" t="s">
        <v>156</v>
      </c>
      <c r="C58" s="202">
        <v>3082239</v>
      </c>
      <c r="D58" s="202">
        <v>3102317</v>
      </c>
      <c r="E58" s="194">
        <v>3013000</v>
      </c>
      <c r="F58" s="202">
        <v>3021231</v>
      </c>
      <c r="G58" s="220">
        <f>'[2]2021-01'!G59</f>
        <v>3021231.3067983212</v>
      </c>
      <c r="H58" s="195">
        <v>97.335556888294022</v>
      </c>
      <c r="I58" s="195">
        <v>100.22096011915752</v>
      </c>
      <c r="J58" s="195"/>
    </row>
    <row r="59" spans="1:10">
      <c r="A59" s="143" t="s">
        <v>105</v>
      </c>
      <c r="B59" s="147" t="s">
        <v>157</v>
      </c>
      <c r="C59" s="202">
        <v>0</v>
      </c>
      <c r="D59" s="202">
        <v>480352.95</v>
      </c>
      <c r="E59" s="194">
        <v>384282.36000000004</v>
      </c>
      <c r="F59" s="202"/>
      <c r="G59" s="220">
        <f>'[2]2021-01'!G60</f>
        <v>430880.91858062468</v>
      </c>
      <c r="H59" s="195">
        <v>89.129282071799921</v>
      </c>
      <c r="I59" s="195">
        <v>111.41160258974989</v>
      </c>
      <c r="J59" s="195"/>
    </row>
    <row r="60" spans="1:10">
      <c r="A60" s="143" t="s">
        <v>107</v>
      </c>
      <c r="B60" s="147" t="s">
        <v>158</v>
      </c>
      <c r="C60" s="202">
        <v>0</v>
      </c>
      <c r="D60" s="202">
        <v>104720</v>
      </c>
      <c r="E60" s="194">
        <v>83776</v>
      </c>
      <c r="F60" s="202"/>
      <c r="G60" s="220">
        <f>'[2]2021-01'!G61</f>
        <v>93825.779135452409</v>
      </c>
      <c r="H60" s="195">
        <v>89.129282071799921</v>
      </c>
      <c r="I60" s="195">
        <v>111.41160258974989</v>
      </c>
      <c r="J60" s="195"/>
    </row>
    <row r="61" spans="1:10">
      <c r="A61" s="143" t="s">
        <v>109</v>
      </c>
      <c r="B61" s="147" t="s">
        <v>159</v>
      </c>
      <c r="C61" s="202">
        <v>24141</v>
      </c>
      <c r="D61" s="202">
        <v>32550</v>
      </c>
      <c r="E61" s="194">
        <v>26040</v>
      </c>
      <c r="F61" s="202">
        <v>23663</v>
      </c>
      <c r="G61" s="220">
        <f>'[2]2021-01'!G62</f>
        <v>32796</v>
      </c>
      <c r="H61" s="195">
        <v>100.7557603686636</v>
      </c>
      <c r="I61" s="195">
        <v>125.94470046082948</v>
      </c>
      <c r="J61" s="195"/>
    </row>
    <row r="62" spans="1:10" ht="25.5">
      <c r="A62" s="143" t="s">
        <v>111</v>
      </c>
      <c r="B62" s="161" t="s">
        <v>160</v>
      </c>
      <c r="C62" s="202">
        <v>0</v>
      </c>
      <c r="D62" s="202">
        <v>39865</v>
      </c>
      <c r="E62" s="194">
        <v>31892</v>
      </c>
      <c r="F62" s="202"/>
      <c r="G62" s="220">
        <f>'[2]2021-01'!G63</f>
        <v>35717.768193609721</v>
      </c>
      <c r="H62" s="195">
        <v>89.129282071799921</v>
      </c>
      <c r="I62" s="195">
        <v>111.41160258974992</v>
      </c>
      <c r="J62" s="195"/>
    </row>
    <row r="63" spans="1:10">
      <c r="A63" s="143" t="s">
        <v>113</v>
      </c>
      <c r="B63" s="147" t="s">
        <v>161</v>
      </c>
      <c r="C63" s="202">
        <v>0</v>
      </c>
      <c r="D63" s="202">
        <v>365560</v>
      </c>
      <c r="E63" s="194">
        <v>949450</v>
      </c>
      <c r="F63" s="202"/>
      <c r="G63" s="220">
        <f>'[2]2021-01'!G64</f>
        <v>332176.09760080196</v>
      </c>
      <c r="H63" s="195">
        <v>89.129282071799921</v>
      </c>
      <c r="I63" s="195">
        <v>34.31681537118034</v>
      </c>
      <c r="J63" s="195"/>
    </row>
    <row r="64" spans="1:10" ht="25.5">
      <c r="A64" s="143" t="s">
        <v>115</v>
      </c>
      <c r="B64" s="161" t="s">
        <v>162</v>
      </c>
      <c r="C64" s="202">
        <v>0</v>
      </c>
      <c r="D64" s="202">
        <v>1573640</v>
      </c>
      <c r="E64" s="194">
        <v>1258912</v>
      </c>
      <c r="F64" s="202"/>
      <c r="G64" s="220">
        <f>'[2]2021-01'!G65</f>
        <v>1351640.2364277437</v>
      </c>
      <c r="H64" s="195">
        <v>89.129282071799935</v>
      </c>
      <c r="I64" s="195">
        <v>111.41160258974992</v>
      </c>
      <c r="J64" s="195"/>
    </row>
    <row r="65" spans="1:10">
      <c r="A65" s="143" t="s">
        <v>117</v>
      </c>
      <c r="B65" s="147" t="s">
        <v>163</v>
      </c>
      <c r="C65" s="208">
        <v>0</v>
      </c>
      <c r="D65" s="208">
        <v>154350</v>
      </c>
      <c r="E65" s="208">
        <v>123480</v>
      </c>
      <c r="F65" s="202"/>
      <c r="G65" s="220">
        <f>'[2]2021-01'!G66</f>
        <v>138292.67579790947</v>
      </c>
      <c r="H65" s="195">
        <v>89.129282071799935</v>
      </c>
      <c r="I65" s="195">
        <v>111.41160258974992</v>
      </c>
      <c r="J65" s="195"/>
    </row>
    <row r="66" spans="1:10">
      <c r="A66" s="143" t="s">
        <v>119</v>
      </c>
      <c r="B66" s="147" t="s">
        <v>120</v>
      </c>
      <c r="C66" s="208">
        <v>0</v>
      </c>
      <c r="D66" s="208">
        <v>316031</v>
      </c>
      <c r="E66" s="208">
        <v>252824.80000000002</v>
      </c>
      <c r="F66" s="202"/>
      <c r="G66" s="220">
        <f>'[2]2021-01'!G67</f>
        <v>283153.69371615892</v>
      </c>
      <c r="H66" s="195">
        <v>89.129282071799935</v>
      </c>
      <c r="I66" s="195">
        <v>111.41160258974989</v>
      </c>
      <c r="J66" s="195"/>
    </row>
    <row r="67" spans="1:10">
      <c r="A67" s="143" t="s">
        <v>121</v>
      </c>
      <c r="B67" s="147" t="s">
        <v>164</v>
      </c>
      <c r="C67" s="177">
        <v>0</v>
      </c>
      <c r="D67" s="177">
        <v>151630</v>
      </c>
      <c r="E67" s="177">
        <v>146897</v>
      </c>
      <c r="F67" s="202">
        <v>79091</v>
      </c>
      <c r="G67" s="220">
        <f>'[2]2021-01'!G68</f>
        <v>135855.64257361199</v>
      </c>
      <c r="H67" s="195">
        <v>89.129282071799921</v>
      </c>
      <c r="I67" s="195">
        <v>92.001014592176972</v>
      </c>
      <c r="J67" s="195"/>
    </row>
    <row r="68" spans="1:10" ht="38.25">
      <c r="A68" s="114" t="s">
        <v>165</v>
      </c>
      <c r="B68" s="154" t="s">
        <v>166</v>
      </c>
      <c r="C68" s="209">
        <v>0</v>
      </c>
      <c r="D68" s="209">
        <v>57685</v>
      </c>
      <c r="E68" s="209"/>
      <c r="F68" s="202"/>
      <c r="G68" s="221">
        <f>'[2]2021-01'!G69</f>
        <v>46201.245136569974</v>
      </c>
      <c r="H68" s="195"/>
      <c r="I68" s="195"/>
      <c r="J68" s="195"/>
    </row>
    <row r="69" spans="1:10" s="12" customFormat="1" ht="25.5">
      <c r="A69" s="162">
        <v>3</v>
      </c>
      <c r="B69" s="163" t="s">
        <v>167</v>
      </c>
      <c r="C69" s="176">
        <v>5500</v>
      </c>
      <c r="D69" s="176">
        <v>43000</v>
      </c>
      <c r="E69" s="176">
        <v>67593</v>
      </c>
      <c r="F69" s="176">
        <v>7300</v>
      </c>
      <c r="G69" s="176">
        <v>7300</v>
      </c>
      <c r="H69" s="176"/>
      <c r="I69" s="206"/>
      <c r="J69" s="206"/>
    </row>
    <row r="70" spans="1:10" s="12" customFormat="1" ht="25.5">
      <c r="A70" s="162">
        <v>4</v>
      </c>
      <c r="B70" s="163" t="s">
        <v>124</v>
      </c>
      <c r="C70" s="201">
        <v>1000</v>
      </c>
      <c r="D70" s="201">
        <v>1000</v>
      </c>
      <c r="E70" s="201">
        <v>1000</v>
      </c>
      <c r="F70" s="203">
        <v>1000</v>
      </c>
      <c r="G70" s="203">
        <v>1000</v>
      </c>
      <c r="H70" s="206"/>
      <c r="I70" s="206"/>
      <c r="J70" s="206"/>
    </row>
    <row r="71" spans="1:10" s="12" customFormat="1">
      <c r="A71" s="159">
        <v>5</v>
      </c>
      <c r="B71" s="160" t="s">
        <v>168</v>
      </c>
      <c r="C71" s="201">
        <v>175853</v>
      </c>
      <c r="D71" s="201">
        <v>253326</v>
      </c>
      <c r="E71" s="201">
        <v>190909</v>
      </c>
      <c r="F71" s="203">
        <v>178096</v>
      </c>
      <c r="G71" s="203">
        <f>'[2]2021-01'!$G$72</f>
        <v>203625</v>
      </c>
      <c r="H71" s="206">
        <v>84.211253483653465</v>
      </c>
      <c r="I71" s="206">
        <v>111.74381511610243</v>
      </c>
      <c r="J71" s="206">
        <v>119.78315066031804</v>
      </c>
    </row>
    <row r="72" spans="1:10" s="12" customFormat="1" ht="38.25">
      <c r="A72" s="164" t="s">
        <v>63</v>
      </c>
      <c r="B72" s="165" t="s">
        <v>127</v>
      </c>
      <c r="C72" s="179">
        <v>2957649</v>
      </c>
      <c r="D72" s="179">
        <v>2957649</v>
      </c>
      <c r="E72" s="179">
        <v>2957649</v>
      </c>
      <c r="F72" s="179">
        <v>2425080</v>
      </c>
      <c r="G72" s="179">
        <v>1818904</v>
      </c>
      <c r="H72" s="210">
        <v>61.498304903658273</v>
      </c>
      <c r="I72" s="210">
        <v>61.498304903658273</v>
      </c>
      <c r="J72" s="210"/>
    </row>
    <row r="73" spans="1:10" s="90" customFormat="1" ht="38.25">
      <c r="A73" s="166">
        <v>1</v>
      </c>
      <c r="B73" s="167" t="s">
        <v>128</v>
      </c>
      <c r="C73" s="177">
        <v>1395979</v>
      </c>
      <c r="D73" s="177">
        <v>1395979</v>
      </c>
      <c r="E73" s="177">
        <v>1395979</v>
      </c>
      <c r="F73" s="177">
        <v>1770114</v>
      </c>
      <c r="G73" s="177">
        <v>1770114</v>
      </c>
      <c r="H73" s="211"/>
      <c r="I73" s="211"/>
      <c r="J73" s="211"/>
    </row>
    <row r="74" spans="1:10" ht="51">
      <c r="A74" s="166">
        <v>2</v>
      </c>
      <c r="B74" s="167" t="s">
        <v>169</v>
      </c>
      <c r="C74" s="177">
        <v>932952</v>
      </c>
      <c r="D74" s="177">
        <v>932952</v>
      </c>
      <c r="E74" s="177">
        <v>932952</v>
      </c>
      <c r="F74" s="177">
        <v>654966</v>
      </c>
      <c r="G74" s="177">
        <v>48790</v>
      </c>
      <c r="H74" s="212"/>
      <c r="I74" s="212"/>
      <c r="J74" s="212"/>
    </row>
    <row r="75" spans="1:10" ht="25.5">
      <c r="A75" s="168">
        <v>3</v>
      </c>
      <c r="B75" s="167" t="s">
        <v>190</v>
      </c>
      <c r="C75" s="177">
        <v>628718</v>
      </c>
      <c r="D75" s="177">
        <v>628718</v>
      </c>
      <c r="E75" s="177">
        <v>628718</v>
      </c>
      <c r="F75" s="177"/>
      <c r="G75" s="177">
        <v>0</v>
      </c>
      <c r="H75" s="212"/>
      <c r="I75" s="212"/>
      <c r="J75" s="212"/>
    </row>
    <row r="76" spans="1:10" ht="25.5">
      <c r="A76" s="169" t="s">
        <v>131</v>
      </c>
      <c r="B76" s="170" t="s">
        <v>132</v>
      </c>
      <c r="C76" s="213">
        <v>208500</v>
      </c>
      <c r="D76" s="213">
        <v>208500</v>
      </c>
      <c r="E76" s="213">
        <v>3150</v>
      </c>
      <c r="F76" s="213">
        <v>166600</v>
      </c>
      <c r="G76" s="213">
        <v>166600</v>
      </c>
      <c r="H76" s="214"/>
      <c r="I76" s="214"/>
      <c r="J76" s="214"/>
    </row>
    <row r="77" spans="1:10">
      <c r="D77" s="24"/>
      <c r="G77" s="24"/>
    </row>
    <row r="78" spans="1:10">
      <c r="D78" s="24"/>
      <c r="G78" s="24"/>
    </row>
    <row r="79" spans="1:10">
      <c r="A79" s="230"/>
      <c r="B79" s="230"/>
      <c r="C79" s="230"/>
      <c r="D79" s="230"/>
      <c r="E79" s="230"/>
      <c r="F79" s="230"/>
      <c r="G79" s="230"/>
      <c r="H79" s="230"/>
      <c r="I79" s="230"/>
      <c r="J79" s="230"/>
    </row>
    <row r="80" spans="1:10">
      <c r="G80" s="24"/>
    </row>
  </sheetData>
  <mergeCells count="13">
    <mergeCell ref="H6:J6"/>
    <mergeCell ref="A79:B79"/>
    <mergeCell ref="C79:J79"/>
    <mergeCell ref="H1:J1"/>
    <mergeCell ref="A2:J2"/>
    <mergeCell ref="A3:J3"/>
    <mergeCell ref="A4:J4"/>
    <mergeCell ref="H5:J5"/>
    <mergeCell ref="A6:A7"/>
    <mergeCell ref="B6:B7"/>
    <mergeCell ref="C6:D6"/>
    <mergeCell ref="E6:E7"/>
    <mergeCell ref="F6:G6"/>
  </mergeCells>
  <pageMargins left="0.7" right="0.7" top="0.45" bottom="0.53"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election activeCell="E8" sqref="E8"/>
    </sheetView>
  </sheetViews>
  <sheetFormatPr defaultRowHeight="12.75"/>
  <cols>
    <col min="1" max="1" width="3.7109375" style="1" customWidth="1"/>
    <col min="2" max="2" width="20.42578125" style="101" customWidth="1"/>
    <col min="3" max="3" width="9.28515625" style="2" customWidth="1"/>
    <col min="4" max="4" width="8.7109375" style="2" customWidth="1"/>
    <col min="5" max="6" width="8.85546875" style="2" customWidth="1"/>
    <col min="7" max="8" width="8.7109375" style="2" customWidth="1"/>
    <col min="9" max="9" width="8.85546875" style="2" customWidth="1"/>
    <col min="10" max="16384" width="9.140625" style="2"/>
  </cols>
  <sheetData>
    <row r="1" spans="1:9" ht="14.25">
      <c r="G1" s="251" t="s">
        <v>170</v>
      </c>
      <c r="H1" s="251"/>
      <c r="I1" s="251"/>
    </row>
    <row r="2" spans="1:9" ht="16.5">
      <c r="A2" s="254" t="s">
        <v>171</v>
      </c>
      <c r="B2" s="254"/>
      <c r="C2" s="254"/>
      <c r="D2" s="254"/>
      <c r="E2" s="254"/>
      <c r="F2" s="254"/>
      <c r="G2" s="254"/>
      <c r="H2" s="254"/>
      <c r="I2" s="254"/>
    </row>
    <row r="3" spans="1:9" ht="15.75">
      <c r="A3" s="234" t="s">
        <v>172</v>
      </c>
      <c r="B3" s="234"/>
      <c r="C3" s="234"/>
      <c r="D3" s="234"/>
      <c r="E3" s="234"/>
      <c r="F3" s="234"/>
      <c r="G3" s="234"/>
      <c r="H3" s="234"/>
      <c r="I3" s="234"/>
    </row>
    <row r="4" spans="1:9" ht="16.5">
      <c r="A4" s="5"/>
      <c r="B4" s="102"/>
      <c r="C4" s="5"/>
      <c r="D4" s="5"/>
      <c r="E4" s="5"/>
      <c r="F4" s="252" t="s">
        <v>2</v>
      </c>
      <c r="G4" s="252"/>
      <c r="H4" s="252"/>
      <c r="I4" s="252"/>
    </row>
    <row r="5" spans="1:9" s="94" customFormat="1" ht="14.25">
      <c r="A5" s="249" t="s">
        <v>3</v>
      </c>
      <c r="B5" s="249" t="s">
        <v>4</v>
      </c>
      <c r="C5" s="249" t="s">
        <v>6</v>
      </c>
      <c r="D5" s="249"/>
      <c r="E5" s="249" t="s">
        <v>7</v>
      </c>
      <c r="F5" s="249" t="s">
        <v>135</v>
      </c>
      <c r="G5" s="249"/>
      <c r="H5" s="249" t="s">
        <v>173</v>
      </c>
      <c r="I5" s="249" t="s">
        <v>174</v>
      </c>
    </row>
    <row r="6" spans="1:9" s="94" customFormat="1" ht="28.5">
      <c r="A6" s="253"/>
      <c r="B6" s="253"/>
      <c r="C6" s="91" t="s">
        <v>9</v>
      </c>
      <c r="D6" s="91" t="s">
        <v>10</v>
      </c>
      <c r="E6" s="253"/>
      <c r="F6" s="91" t="s">
        <v>9</v>
      </c>
      <c r="G6" s="91" t="s">
        <v>10</v>
      </c>
      <c r="H6" s="250"/>
      <c r="I6" s="250"/>
    </row>
    <row r="7" spans="1:9" s="97" customFormat="1" ht="14.25">
      <c r="A7" s="95"/>
      <c r="B7" s="95" t="s">
        <v>14</v>
      </c>
      <c r="C7" s="96"/>
      <c r="D7" s="96"/>
      <c r="E7" s="96"/>
      <c r="F7" s="96"/>
      <c r="G7" s="96"/>
      <c r="H7" s="96"/>
      <c r="I7" s="96"/>
    </row>
    <row r="8" spans="1:9" s="97" customFormat="1" ht="28.5">
      <c r="A8" s="180"/>
      <c r="B8" s="103" t="s">
        <v>15</v>
      </c>
      <c r="C8" s="174">
        <v>12643089</v>
      </c>
      <c r="D8" s="174">
        <v>13679089</v>
      </c>
      <c r="E8" s="174">
        <v>13653788.5</v>
      </c>
      <c r="F8" s="174">
        <v>12073462</v>
      </c>
      <c r="G8" s="174">
        <v>13108462</v>
      </c>
      <c r="H8" s="174">
        <v>14743633.039999999</v>
      </c>
      <c r="I8" s="174">
        <v>15245191.600000001</v>
      </c>
    </row>
    <row r="9" spans="1:9" s="98" customFormat="1" ht="30">
      <c r="A9" s="181"/>
      <c r="B9" s="104" t="s">
        <v>16</v>
      </c>
      <c r="C9" s="175">
        <v>11938389</v>
      </c>
      <c r="D9" s="175">
        <v>12894389</v>
      </c>
      <c r="E9" s="175">
        <v>13125699.199999999</v>
      </c>
      <c r="F9" s="175">
        <v>11514562</v>
      </c>
      <c r="G9" s="175">
        <v>12264562</v>
      </c>
      <c r="H9" s="175">
        <v>13835533.039999999</v>
      </c>
      <c r="I9" s="175">
        <v>14304591.600000001</v>
      </c>
    </row>
    <row r="10" spans="1:9" s="97" customFormat="1" ht="28.5">
      <c r="A10" s="182" t="s">
        <v>17</v>
      </c>
      <c r="B10" s="71" t="s">
        <v>18</v>
      </c>
      <c r="C10" s="176">
        <v>4464000</v>
      </c>
      <c r="D10" s="176">
        <v>5500000</v>
      </c>
      <c r="E10" s="176">
        <v>5377400</v>
      </c>
      <c r="F10" s="176">
        <v>4393400</v>
      </c>
      <c r="G10" s="176">
        <v>5428400</v>
      </c>
      <c r="H10" s="176">
        <v>6056000</v>
      </c>
      <c r="I10" s="176">
        <v>6502000</v>
      </c>
    </row>
    <row r="11" spans="1:9" s="97" customFormat="1" ht="28.5">
      <c r="A11" s="182">
        <v>1</v>
      </c>
      <c r="B11" s="71" t="s">
        <v>19</v>
      </c>
      <c r="C11" s="176">
        <v>4244000</v>
      </c>
      <c r="D11" s="176">
        <v>5200000</v>
      </c>
      <c r="E11" s="176">
        <v>5187400</v>
      </c>
      <c r="F11" s="176">
        <v>4178400</v>
      </c>
      <c r="G11" s="176">
        <v>4928400</v>
      </c>
      <c r="H11" s="176">
        <v>5706000</v>
      </c>
      <c r="I11" s="176">
        <v>6122000</v>
      </c>
    </row>
    <row r="12" spans="1:9" s="97" customFormat="1" ht="30">
      <c r="A12" s="183" t="s">
        <v>20</v>
      </c>
      <c r="B12" s="105" t="s">
        <v>21</v>
      </c>
      <c r="C12" s="177">
        <v>150000</v>
      </c>
      <c r="D12" s="177">
        <v>150000</v>
      </c>
      <c r="E12" s="177">
        <v>150040</v>
      </c>
      <c r="F12" s="177">
        <v>150000</v>
      </c>
      <c r="G12" s="177">
        <v>150000</v>
      </c>
      <c r="H12" s="177">
        <v>165000</v>
      </c>
      <c r="I12" s="177">
        <v>190000</v>
      </c>
    </row>
    <row r="13" spans="1:9" s="94" customFormat="1" ht="30">
      <c r="A13" s="183" t="s">
        <v>22</v>
      </c>
      <c r="B13" s="105" t="s">
        <v>23</v>
      </c>
      <c r="C13" s="177">
        <v>125000</v>
      </c>
      <c r="D13" s="177">
        <v>125000</v>
      </c>
      <c r="E13" s="177">
        <v>93110</v>
      </c>
      <c r="F13" s="177">
        <v>106000</v>
      </c>
      <c r="G13" s="177">
        <v>106000</v>
      </c>
      <c r="H13" s="177">
        <v>140000</v>
      </c>
      <c r="I13" s="177">
        <v>160000</v>
      </c>
    </row>
    <row r="14" spans="1:9" s="94" customFormat="1" ht="30">
      <c r="A14" s="183" t="s">
        <v>24</v>
      </c>
      <c r="B14" s="106" t="s">
        <v>25</v>
      </c>
      <c r="C14" s="177">
        <v>60000</v>
      </c>
      <c r="D14" s="177">
        <v>60000</v>
      </c>
      <c r="E14" s="177">
        <v>103500</v>
      </c>
      <c r="F14" s="177">
        <v>70000</v>
      </c>
      <c r="G14" s="177">
        <v>70000</v>
      </c>
      <c r="H14" s="177">
        <v>70000</v>
      </c>
      <c r="I14" s="177">
        <v>80000</v>
      </c>
    </row>
    <row r="15" spans="1:9" s="94" customFormat="1" ht="30">
      <c r="A15" s="183" t="s">
        <v>26</v>
      </c>
      <c r="B15" s="105" t="s">
        <v>27</v>
      </c>
      <c r="C15" s="177">
        <v>610000</v>
      </c>
      <c r="D15" s="177">
        <v>610000</v>
      </c>
      <c r="E15" s="177">
        <v>538800</v>
      </c>
      <c r="F15" s="177">
        <v>580000</v>
      </c>
      <c r="G15" s="177">
        <v>580000</v>
      </c>
      <c r="H15" s="177">
        <v>638000</v>
      </c>
      <c r="I15" s="177">
        <v>780000</v>
      </c>
    </row>
    <row r="16" spans="1:9" s="94" customFormat="1" ht="15">
      <c r="A16" s="183" t="s">
        <v>28</v>
      </c>
      <c r="B16" s="42" t="s">
        <v>29</v>
      </c>
      <c r="C16" s="177">
        <v>350000</v>
      </c>
      <c r="D16" s="177">
        <v>350000</v>
      </c>
      <c r="E16" s="177">
        <v>248300</v>
      </c>
      <c r="F16" s="177">
        <v>300000</v>
      </c>
      <c r="G16" s="177">
        <v>300000</v>
      </c>
      <c r="H16" s="177">
        <v>450000</v>
      </c>
      <c r="I16" s="177">
        <v>550000</v>
      </c>
    </row>
    <row r="17" spans="1:9" s="94" customFormat="1" ht="30">
      <c r="A17" s="183" t="s">
        <v>30</v>
      </c>
      <c r="B17" s="107" t="s">
        <v>31</v>
      </c>
      <c r="C17" s="177">
        <v>6000</v>
      </c>
      <c r="D17" s="177">
        <v>6000</v>
      </c>
      <c r="E17" s="177">
        <v>6430</v>
      </c>
      <c r="F17" s="177">
        <v>6000</v>
      </c>
      <c r="G17" s="177">
        <v>6000</v>
      </c>
      <c r="H17" s="177">
        <v>7000</v>
      </c>
      <c r="I17" s="177">
        <v>7000</v>
      </c>
    </row>
    <row r="18" spans="1:9" s="94" customFormat="1" ht="30">
      <c r="A18" s="183" t="s">
        <v>32</v>
      </c>
      <c r="B18" s="107" t="s">
        <v>33</v>
      </c>
      <c r="C18" s="177">
        <v>135000</v>
      </c>
      <c r="D18" s="177">
        <v>401000</v>
      </c>
      <c r="E18" s="177">
        <v>486600</v>
      </c>
      <c r="F18" s="177">
        <v>145000</v>
      </c>
      <c r="G18" s="177">
        <v>195000</v>
      </c>
      <c r="H18" s="177">
        <v>170000</v>
      </c>
      <c r="I18" s="177">
        <v>200000</v>
      </c>
    </row>
    <row r="19" spans="1:9" s="94" customFormat="1" ht="15">
      <c r="A19" s="183" t="s">
        <v>34</v>
      </c>
      <c r="B19" s="42" t="s">
        <v>35</v>
      </c>
      <c r="C19" s="177">
        <v>175000</v>
      </c>
      <c r="D19" s="177">
        <v>175000</v>
      </c>
      <c r="E19" s="177">
        <v>175000</v>
      </c>
      <c r="F19" s="177">
        <v>165000</v>
      </c>
      <c r="G19" s="177">
        <v>165000</v>
      </c>
      <c r="H19" s="177">
        <v>250000</v>
      </c>
      <c r="I19" s="177">
        <v>280000</v>
      </c>
    </row>
    <row r="20" spans="1:9" s="94" customFormat="1" ht="15">
      <c r="A20" s="183" t="s">
        <v>36</v>
      </c>
      <c r="B20" s="42" t="s">
        <v>37</v>
      </c>
      <c r="C20" s="177">
        <v>265000</v>
      </c>
      <c r="D20" s="177">
        <v>265000</v>
      </c>
      <c r="E20" s="177">
        <v>207000</v>
      </c>
      <c r="F20" s="177">
        <v>228400</v>
      </c>
      <c r="G20" s="177">
        <v>228400</v>
      </c>
      <c r="H20" s="177">
        <v>310000</v>
      </c>
      <c r="I20" s="177">
        <v>350000</v>
      </c>
    </row>
    <row r="21" spans="1:9" s="94" customFormat="1" ht="15">
      <c r="A21" s="184"/>
      <c r="B21" s="60" t="s">
        <v>38</v>
      </c>
      <c r="C21" s="177">
        <v>35876</v>
      </c>
      <c r="D21" s="177">
        <v>35876</v>
      </c>
      <c r="E21" s="177">
        <v>26250</v>
      </c>
      <c r="F21" s="177">
        <v>38400</v>
      </c>
      <c r="G21" s="177">
        <v>38400</v>
      </c>
      <c r="H21" s="177">
        <v>40000</v>
      </c>
      <c r="I21" s="177">
        <v>45000</v>
      </c>
    </row>
    <row r="22" spans="1:9" s="87" customFormat="1" ht="15">
      <c r="A22" s="184"/>
      <c r="B22" s="60" t="s">
        <v>39</v>
      </c>
      <c r="C22" s="177">
        <v>229124</v>
      </c>
      <c r="D22" s="177">
        <v>229124</v>
      </c>
      <c r="E22" s="177">
        <v>180750</v>
      </c>
      <c r="F22" s="177">
        <v>190000</v>
      </c>
      <c r="G22" s="177">
        <v>190000</v>
      </c>
      <c r="H22" s="177">
        <v>270000</v>
      </c>
      <c r="I22" s="177">
        <v>305000</v>
      </c>
    </row>
    <row r="23" spans="1:9" s="87" customFormat="1" ht="25.5">
      <c r="A23" s="184"/>
      <c r="B23" s="33" t="s">
        <v>40</v>
      </c>
      <c r="C23" s="177">
        <v>37000</v>
      </c>
      <c r="D23" s="177">
        <v>37000</v>
      </c>
      <c r="E23" s="177">
        <v>41000</v>
      </c>
      <c r="F23" s="177">
        <v>37000</v>
      </c>
      <c r="G23" s="177">
        <v>37000</v>
      </c>
      <c r="H23" s="177">
        <v>41000</v>
      </c>
      <c r="I23" s="177">
        <v>46000</v>
      </c>
    </row>
    <row r="24" spans="1:9" s="87" customFormat="1" ht="24">
      <c r="A24" s="183" t="s">
        <v>41</v>
      </c>
      <c r="B24" s="42" t="s">
        <v>42</v>
      </c>
      <c r="C24" s="177">
        <v>1500000</v>
      </c>
      <c r="D24" s="177">
        <v>2190000</v>
      </c>
      <c r="E24" s="177">
        <v>2500000</v>
      </c>
      <c r="F24" s="177">
        <v>1800000</v>
      </c>
      <c r="G24" s="177">
        <v>2500000</v>
      </c>
      <c r="H24" s="177">
        <v>2500000</v>
      </c>
      <c r="I24" s="177">
        <v>2500000</v>
      </c>
    </row>
    <row r="25" spans="1:9" s="94" customFormat="1" ht="30">
      <c r="A25" s="183" t="s">
        <v>43</v>
      </c>
      <c r="B25" s="42" t="s">
        <v>44</v>
      </c>
      <c r="C25" s="177">
        <v>608000</v>
      </c>
      <c r="D25" s="177">
        <v>608000</v>
      </c>
      <c r="E25" s="177">
        <v>410000</v>
      </c>
      <c r="F25" s="177">
        <v>608000</v>
      </c>
      <c r="G25" s="177">
        <v>608000</v>
      </c>
      <c r="H25" s="177">
        <v>700000</v>
      </c>
      <c r="I25" s="177">
        <v>700000</v>
      </c>
    </row>
    <row r="26" spans="1:9" s="94" customFormat="1" ht="25.5">
      <c r="A26" s="184"/>
      <c r="B26" s="108" t="s">
        <v>45</v>
      </c>
      <c r="C26" s="177">
        <v>381824</v>
      </c>
      <c r="D26" s="177">
        <v>381824</v>
      </c>
      <c r="E26" s="177">
        <v>257480</v>
      </c>
      <c r="F26" s="177">
        <v>238600</v>
      </c>
      <c r="G26" s="177">
        <v>238600</v>
      </c>
      <c r="H26" s="177">
        <v>439600</v>
      </c>
      <c r="I26" s="177">
        <v>439600</v>
      </c>
    </row>
    <row r="27" spans="1:9" s="87" customFormat="1" ht="25.5">
      <c r="A27" s="184"/>
      <c r="B27" s="108" t="s">
        <v>46</v>
      </c>
      <c r="C27" s="177">
        <v>226176</v>
      </c>
      <c r="D27" s="177">
        <v>226176</v>
      </c>
      <c r="E27" s="177">
        <v>152520</v>
      </c>
      <c r="F27" s="177">
        <v>141400</v>
      </c>
      <c r="G27" s="177">
        <v>141400</v>
      </c>
      <c r="H27" s="177">
        <v>260400</v>
      </c>
      <c r="I27" s="177">
        <v>260400</v>
      </c>
    </row>
    <row r="28" spans="1:9" s="87" customFormat="1" ht="24">
      <c r="A28" s="183" t="s">
        <v>47</v>
      </c>
      <c r="B28" s="42" t="s">
        <v>48</v>
      </c>
      <c r="C28" s="177">
        <v>150000</v>
      </c>
      <c r="D28" s="177">
        <v>150000</v>
      </c>
      <c r="E28" s="177">
        <v>164200</v>
      </c>
      <c r="F28" s="177">
        <v>150000</v>
      </c>
      <c r="G28" s="177">
        <v>150000</v>
      </c>
      <c r="H28" s="177">
        <v>193000</v>
      </c>
      <c r="I28" s="177">
        <v>201000</v>
      </c>
    </row>
    <row r="29" spans="1:9" s="94" customFormat="1" ht="30">
      <c r="A29" s="183"/>
      <c r="B29" s="60" t="s">
        <v>186</v>
      </c>
      <c r="C29" s="177">
        <v>50000</v>
      </c>
      <c r="D29" s="177">
        <v>50000</v>
      </c>
      <c r="E29" s="177">
        <v>35000</v>
      </c>
      <c r="F29" s="177">
        <v>55000</v>
      </c>
      <c r="G29" s="177">
        <v>55000</v>
      </c>
      <c r="H29" s="177">
        <v>60500.000000000007</v>
      </c>
      <c r="I29" s="177">
        <v>56000</v>
      </c>
    </row>
    <row r="30" spans="1:9" s="87" customFormat="1" ht="15">
      <c r="A30" s="183"/>
      <c r="B30" s="60" t="s">
        <v>39</v>
      </c>
      <c r="C30" s="177">
        <v>100000</v>
      </c>
      <c r="D30" s="177">
        <v>100000</v>
      </c>
      <c r="E30" s="177">
        <v>129200</v>
      </c>
      <c r="F30" s="177">
        <v>95000</v>
      </c>
      <c r="G30" s="177">
        <v>95000</v>
      </c>
      <c r="H30" s="177">
        <v>132500</v>
      </c>
      <c r="I30" s="177">
        <v>145000</v>
      </c>
    </row>
    <row r="31" spans="1:9" s="87" customFormat="1" ht="30">
      <c r="A31" s="184"/>
      <c r="B31" s="60" t="s">
        <v>51</v>
      </c>
      <c r="C31" s="177">
        <v>40000</v>
      </c>
      <c r="D31" s="177">
        <v>45600</v>
      </c>
      <c r="E31" s="177">
        <v>32780</v>
      </c>
      <c r="F31" s="177">
        <v>55000</v>
      </c>
      <c r="G31" s="177">
        <v>55000</v>
      </c>
      <c r="H31" s="177">
        <v>50000</v>
      </c>
      <c r="I31" s="177">
        <v>55000</v>
      </c>
    </row>
    <row r="32" spans="1:9" s="87" customFormat="1" ht="30">
      <c r="A32" s="183" t="s">
        <v>52</v>
      </c>
      <c r="B32" s="42" t="s">
        <v>187</v>
      </c>
      <c r="C32" s="177">
        <v>50000</v>
      </c>
      <c r="D32" s="177">
        <v>50000</v>
      </c>
      <c r="E32" s="177">
        <v>41190</v>
      </c>
      <c r="F32" s="177">
        <v>40000</v>
      </c>
      <c r="G32" s="177">
        <v>40000</v>
      </c>
      <c r="H32" s="177">
        <v>44000</v>
      </c>
      <c r="I32" s="177">
        <v>55000</v>
      </c>
    </row>
    <row r="33" spans="1:9" s="94" customFormat="1" ht="30">
      <c r="A33" s="184"/>
      <c r="B33" s="109" t="s">
        <v>54</v>
      </c>
      <c r="C33" s="177">
        <v>17000</v>
      </c>
      <c r="D33" s="177">
        <v>17000</v>
      </c>
      <c r="E33" s="177">
        <v>19359.3</v>
      </c>
      <c r="F33" s="177">
        <v>17000</v>
      </c>
      <c r="G33" s="177">
        <v>17000</v>
      </c>
      <c r="H33" s="177">
        <v>18000</v>
      </c>
      <c r="I33" s="177">
        <v>20000</v>
      </c>
    </row>
    <row r="34" spans="1:9" s="87" customFormat="1" ht="30">
      <c r="A34" s="184"/>
      <c r="B34" s="109" t="s">
        <v>55</v>
      </c>
      <c r="C34" s="177">
        <v>33000</v>
      </c>
      <c r="D34" s="177">
        <v>33000</v>
      </c>
      <c r="E34" s="177">
        <v>21830.7</v>
      </c>
      <c r="F34" s="177">
        <v>23000</v>
      </c>
      <c r="G34" s="177">
        <v>23000</v>
      </c>
      <c r="H34" s="177">
        <v>26000</v>
      </c>
      <c r="I34" s="177">
        <v>35000</v>
      </c>
    </row>
    <row r="35" spans="1:9" s="87" customFormat="1" ht="45">
      <c r="A35" s="185" t="s">
        <v>56</v>
      </c>
      <c r="B35" s="42" t="s">
        <v>57</v>
      </c>
      <c r="C35" s="177">
        <v>16000</v>
      </c>
      <c r="D35" s="177">
        <v>16000</v>
      </c>
      <c r="E35" s="177">
        <v>18890</v>
      </c>
      <c r="F35" s="177">
        <v>14000</v>
      </c>
      <c r="G35" s="177">
        <v>14000</v>
      </c>
      <c r="H35" s="177">
        <v>18000</v>
      </c>
      <c r="I35" s="177">
        <v>18000</v>
      </c>
    </row>
    <row r="36" spans="1:9" s="94" customFormat="1" ht="24">
      <c r="A36" s="185" t="s">
        <v>58</v>
      </c>
      <c r="B36" s="110" t="s">
        <v>59</v>
      </c>
      <c r="C36" s="177">
        <v>43000</v>
      </c>
      <c r="D36" s="177">
        <v>43000</v>
      </c>
      <c r="E36" s="177">
        <v>43000</v>
      </c>
      <c r="F36" s="177">
        <v>43000</v>
      </c>
      <c r="G36" s="177">
        <v>43000</v>
      </c>
      <c r="H36" s="177">
        <v>50000</v>
      </c>
      <c r="I36" s="177">
        <v>50000</v>
      </c>
    </row>
    <row r="37" spans="1:9" s="94" customFormat="1" ht="45">
      <c r="A37" s="185" t="s">
        <v>60</v>
      </c>
      <c r="B37" s="46" t="s">
        <v>61</v>
      </c>
      <c r="C37" s="177">
        <v>1000</v>
      </c>
      <c r="D37" s="177">
        <v>1000</v>
      </c>
      <c r="E37" s="177">
        <v>1340</v>
      </c>
      <c r="F37" s="177">
        <v>1000</v>
      </c>
      <c r="G37" s="177">
        <v>1000</v>
      </c>
      <c r="H37" s="177">
        <v>1000</v>
      </c>
      <c r="I37" s="177">
        <v>1000</v>
      </c>
    </row>
    <row r="38" spans="1:9" s="86" customFormat="1" ht="28.5">
      <c r="A38" s="182">
        <v>2</v>
      </c>
      <c r="B38" s="71" t="s">
        <v>62</v>
      </c>
      <c r="C38" s="176">
        <v>220000</v>
      </c>
      <c r="D38" s="176">
        <v>300000</v>
      </c>
      <c r="E38" s="176">
        <v>190000</v>
      </c>
      <c r="F38" s="176">
        <v>215000</v>
      </c>
      <c r="G38" s="176">
        <v>500000</v>
      </c>
      <c r="H38" s="178">
        <v>350000</v>
      </c>
      <c r="I38" s="178">
        <v>380000</v>
      </c>
    </row>
    <row r="39" spans="1:9" s="99" customFormat="1" ht="14.25">
      <c r="A39" s="182" t="s">
        <v>63</v>
      </c>
      <c r="B39" s="71" t="s">
        <v>64</v>
      </c>
      <c r="C39" s="176">
        <v>189600</v>
      </c>
      <c r="D39" s="176">
        <v>189600</v>
      </c>
      <c r="E39" s="176">
        <v>183559.5</v>
      </c>
      <c r="F39" s="176">
        <v>184700</v>
      </c>
      <c r="G39" s="176">
        <v>184700</v>
      </c>
      <c r="H39" s="178">
        <v>350000</v>
      </c>
      <c r="I39" s="178">
        <v>154000</v>
      </c>
    </row>
    <row r="40" spans="1:9" s="97" customFormat="1" ht="28.5">
      <c r="A40" s="182" t="s">
        <v>65</v>
      </c>
      <c r="B40" s="71" t="s">
        <v>66</v>
      </c>
      <c r="C40" s="176">
        <v>7970589</v>
      </c>
      <c r="D40" s="176">
        <v>7970589</v>
      </c>
      <c r="E40" s="176">
        <v>8092829</v>
      </c>
      <c r="F40" s="176">
        <v>7495362</v>
      </c>
      <c r="G40" s="176">
        <v>7495362</v>
      </c>
      <c r="H40" s="176">
        <v>8337633.04</v>
      </c>
      <c r="I40" s="176">
        <v>8589191.6000000015</v>
      </c>
    </row>
    <row r="41" spans="1:9" s="97" customFormat="1" ht="15">
      <c r="A41" s="183">
        <v>1</v>
      </c>
      <c r="B41" s="42" t="s">
        <v>67</v>
      </c>
      <c r="C41" s="177">
        <v>4636742</v>
      </c>
      <c r="D41" s="177">
        <v>4636742</v>
      </c>
      <c r="E41" s="177">
        <v>4636742</v>
      </c>
      <c r="F41" s="177">
        <v>4636742</v>
      </c>
      <c r="G41" s="177">
        <v>4636742</v>
      </c>
      <c r="H41" s="177">
        <v>5193151.04</v>
      </c>
      <c r="I41" s="177">
        <v>5193151.04</v>
      </c>
    </row>
    <row r="42" spans="1:9" s="97" customFormat="1" ht="30">
      <c r="A42" s="183">
        <v>2</v>
      </c>
      <c r="B42" s="42" t="s">
        <v>68</v>
      </c>
      <c r="C42" s="177">
        <v>2328931</v>
      </c>
      <c r="D42" s="177">
        <v>2328931</v>
      </c>
      <c r="E42" s="177">
        <v>2451171</v>
      </c>
      <c r="F42" s="177">
        <v>1796362</v>
      </c>
      <c r="G42" s="177">
        <v>1796362</v>
      </c>
      <c r="H42" s="177">
        <v>1975998.2000000002</v>
      </c>
      <c r="I42" s="177">
        <v>2134078.0560000003</v>
      </c>
    </row>
    <row r="43" spans="1:9" s="94" customFormat="1" ht="30">
      <c r="A43" s="183">
        <v>3</v>
      </c>
      <c r="B43" s="42" t="s">
        <v>69</v>
      </c>
      <c r="C43" s="177">
        <v>628718</v>
      </c>
      <c r="D43" s="177">
        <v>628718</v>
      </c>
      <c r="E43" s="177">
        <v>628718</v>
      </c>
      <c r="F43" s="177">
        <v>628718</v>
      </c>
      <c r="G43" s="177">
        <v>628718</v>
      </c>
      <c r="H43" s="177">
        <v>691589.8</v>
      </c>
      <c r="I43" s="177">
        <v>746916.98400000005</v>
      </c>
    </row>
    <row r="44" spans="1:9" s="94" customFormat="1" ht="15">
      <c r="A44" s="183">
        <v>4</v>
      </c>
      <c r="B44" s="42" t="s">
        <v>70</v>
      </c>
      <c r="C44" s="177">
        <v>376198</v>
      </c>
      <c r="D44" s="177">
        <v>376198</v>
      </c>
      <c r="E44" s="177">
        <v>376198</v>
      </c>
      <c r="F44" s="177">
        <v>433540</v>
      </c>
      <c r="G44" s="177">
        <v>433540</v>
      </c>
      <c r="H44" s="177">
        <v>476894.00000000006</v>
      </c>
      <c r="I44" s="177">
        <v>515045.52000000008</v>
      </c>
    </row>
    <row r="45" spans="1:9" s="94" customFormat="1" ht="14.25">
      <c r="A45" s="182"/>
      <c r="B45" s="71" t="s">
        <v>71</v>
      </c>
      <c r="C45" s="176">
        <v>0</v>
      </c>
      <c r="D45" s="176">
        <v>-0.32790712267160416</v>
      </c>
      <c r="E45" s="176">
        <v>-0.46000000089406967</v>
      </c>
      <c r="F45" s="176">
        <v>0</v>
      </c>
      <c r="G45" s="176">
        <v>0</v>
      </c>
      <c r="H45" s="176"/>
      <c r="I45" s="176"/>
    </row>
    <row r="46" spans="1:9" s="94" customFormat="1" ht="28.5">
      <c r="A46" s="186" t="s">
        <v>72</v>
      </c>
      <c r="B46" s="55" t="s">
        <v>73</v>
      </c>
      <c r="C46" s="176">
        <v>11938389</v>
      </c>
      <c r="D46" s="176">
        <v>12894389.327907123</v>
      </c>
      <c r="E46" s="176">
        <v>13125699.66</v>
      </c>
      <c r="F46" s="179">
        <v>11514562</v>
      </c>
      <c r="G46" s="179">
        <v>12264562</v>
      </c>
      <c r="H46" s="179">
        <v>13780117</v>
      </c>
      <c r="I46" s="179">
        <v>14174249.496400002</v>
      </c>
    </row>
    <row r="47" spans="1:9" s="97" customFormat="1" ht="28.5">
      <c r="A47" s="182" t="s">
        <v>17</v>
      </c>
      <c r="B47" s="71" t="s">
        <v>74</v>
      </c>
      <c r="C47" s="176">
        <v>8980740</v>
      </c>
      <c r="D47" s="176">
        <v>10750036.327907123</v>
      </c>
      <c r="E47" s="176">
        <v>10981346.66</v>
      </c>
      <c r="F47" s="176">
        <v>9089482</v>
      </c>
      <c r="G47" s="176">
        <v>10445658</v>
      </c>
      <c r="H47" s="176">
        <v>11112529</v>
      </c>
      <c r="I47" s="176">
        <v>11293254.456400001</v>
      </c>
    </row>
    <row r="48" spans="1:9" s="97" customFormat="1" ht="28.5">
      <c r="A48" s="182">
        <v>1</v>
      </c>
      <c r="B48" s="71" t="s">
        <v>85</v>
      </c>
      <c r="C48" s="176">
        <v>2248761</v>
      </c>
      <c r="D48" s="176">
        <v>2680658.3779071216</v>
      </c>
      <c r="E48" s="176">
        <v>3224820.5</v>
      </c>
      <c r="F48" s="176">
        <v>2483100</v>
      </c>
      <c r="G48" s="176">
        <v>3038485.8173332298</v>
      </c>
      <c r="H48" s="176">
        <v>3424710</v>
      </c>
      <c r="I48" s="176">
        <v>3270606.8</v>
      </c>
    </row>
    <row r="49" spans="1:9" s="97" customFormat="1" ht="30">
      <c r="A49" s="183" t="s">
        <v>86</v>
      </c>
      <c r="B49" s="42" t="s">
        <v>87</v>
      </c>
      <c r="C49" s="177">
        <v>497261</v>
      </c>
      <c r="D49" s="177">
        <v>497261</v>
      </c>
      <c r="E49" s="177">
        <v>497261</v>
      </c>
      <c r="F49" s="177">
        <v>455400</v>
      </c>
      <c r="G49" s="177">
        <v>455400</v>
      </c>
      <c r="H49" s="177">
        <v>523709.99999999994</v>
      </c>
      <c r="I49" s="177">
        <v>565606.79999999993</v>
      </c>
    </row>
    <row r="50" spans="1:9" s="97" customFormat="1" ht="30">
      <c r="A50" s="183" t="s">
        <v>88</v>
      </c>
      <c r="B50" s="42" t="s">
        <v>175</v>
      </c>
      <c r="C50" s="177">
        <v>1500000</v>
      </c>
      <c r="D50" s="177">
        <v>1930897.3779071216</v>
      </c>
      <c r="E50" s="177">
        <v>2500000</v>
      </c>
      <c r="F50" s="177">
        <v>1800000</v>
      </c>
      <c r="G50" s="177">
        <v>2304385.8173332298</v>
      </c>
      <c r="H50" s="177">
        <v>2500000</v>
      </c>
      <c r="I50" s="177">
        <v>2500000</v>
      </c>
    </row>
    <row r="51" spans="1:9" s="97" customFormat="1" ht="45">
      <c r="A51" s="183" t="s">
        <v>90</v>
      </c>
      <c r="B51" s="60" t="s">
        <v>91</v>
      </c>
      <c r="C51" s="177">
        <v>0</v>
      </c>
      <c r="D51" s="177">
        <v>771358.17333229876</v>
      </c>
      <c r="E51" s="177">
        <v>774000</v>
      </c>
      <c r="F51" s="177">
        <v>0</v>
      </c>
      <c r="G51" s="177">
        <v>960000</v>
      </c>
      <c r="H51" s="177"/>
      <c r="I51" s="177"/>
    </row>
    <row r="52" spans="1:9" s="94" customFormat="1" ht="30">
      <c r="A52" s="183" t="s">
        <v>92</v>
      </c>
      <c r="B52" s="60" t="s">
        <v>93</v>
      </c>
      <c r="C52" s="177">
        <v>0</v>
      </c>
      <c r="D52" s="177">
        <v>1159539.2045748229</v>
      </c>
      <c r="E52" s="177">
        <v>1726000</v>
      </c>
      <c r="F52" s="177">
        <v>0</v>
      </c>
      <c r="G52" s="177">
        <v>1344385.8173332298</v>
      </c>
      <c r="H52" s="177"/>
      <c r="I52" s="177"/>
    </row>
    <row r="53" spans="1:9" s="94" customFormat="1" ht="30">
      <c r="A53" s="183" t="s">
        <v>94</v>
      </c>
      <c r="B53" s="42" t="s">
        <v>95</v>
      </c>
      <c r="C53" s="177">
        <v>43000</v>
      </c>
      <c r="D53" s="177">
        <v>43000</v>
      </c>
      <c r="E53" s="177">
        <v>43000</v>
      </c>
      <c r="F53" s="177">
        <v>43000</v>
      </c>
      <c r="G53" s="177">
        <v>43000</v>
      </c>
      <c r="H53" s="177">
        <v>50000</v>
      </c>
      <c r="I53" s="177">
        <v>50000</v>
      </c>
    </row>
    <row r="54" spans="1:9" s="94" customFormat="1" ht="30">
      <c r="A54" s="183" t="s">
        <v>96</v>
      </c>
      <c r="B54" s="42" t="s">
        <v>97</v>
      </c>
      <c r="C54" s="177">
        <v>208500</v>
      </c>
      <c r="D54" s="177">
        <v>208500</v>
      </c>
      <c r="E54" s="177">
        <v>183559.5</v>
      </c>
      <c r="F54" s="177">
        <v>184700</v>
      </c>
      <c r="G54" s="177">
        <v>184700</v>
      </c>
      <c r="H54" s="177">
        <v>350000</v>
      </c>
      <c r="I54" s="177">
        <v>154000</v>
      </c>
    </row>
    <row r="55" spans="1:9" s="94" customFormat="1" ht="15">
      <c r="A55" s="183" t="s">
        <v>98</v>
      </c>
      <c r="B55" s="42" t="s">
        <v>99</v>
      </c>
      <c r="C55" s="177">
        <v>0</v>
      </c>
      <c r="D55" s="177">
        <v>1000</v>
      </c>
      <c r="E55" s="177">
        <v>1000</v>
      </c>
      <c r="F55" s="177">
        <v>0</v>
      </c>
      <c r="G55" s="177">
        <v>1000</v>
      </c>
      <c r="H55" s="177">
        <v>1000</v>
      </c>
      <c r="I55" s="177">
        <v>1000</v>
      </c>
    </row>
    <row r="56" spans="1:9" s="97" customFormat="1" ht="14.25">
      <c r="A56" s="182">
        <v>2</v>
      </c>
      <c r="B56" s="71" t="s">
        <v>100</v>
      </c>
      <c r="C56" s="176">
        <v>6549626</v>
      </c>
      <c r="D56" s="176">
        <v>7772051.9500000002</v>
      </c>
      <c r="E56" s="176">
        <v>7712526.1600000001</v>
      </c>
      <c r="F56" s="176">
        <v>6419986</v>
      </c>
      <c r="G56" s="176">
        <v>7185543.1826667711</v>
      </c>
      <c r="H56" s="176">
        <v>7297519</v>
      </c>
      <c r="I56" s="176">
        <v>7557340</v>
      </c>
    </row>
    <row r="57" spans="1:9" s="94" customFormat="1" ht="30">
      <c r="A57" s="183" t="s">
        <v>101</v>
      </c>
      <c r="B57" s="111" t="s">
        <v>102</v>
      </c>
      <c r="C57" s="177">
        <v>0</v>
      </c>
      <c r="D57" s="177">
        <v>1393351</v>
      </c>
      <c r="E57" s="177">
        <v>1441972</v>
      </c>
      <c r="F57" s="177">
        <v>0</v>
      </c>
      <c r="G57" s="177">
        <v>1293394.2430402448</v>
      </c>
      <c r="H57" s="177">
        <v>1062532</v>
      </c>
      <c r="I57" s="177">
        <v>1187032</v>
      </c>
    </row>
    <row r="58" spans="1:9" s="94" customFormat="1" ht="30">
      <c r="A58" s="183" t="s">
        <v>103</v>
      </c>
      <c r="B58" s="111" t="s">
        <v>104</v>
      </c>
      <c r="C58" s="177">
        <v>3082239</v>
      </c>
      <c r="D58" s="177">
        <v>3102317</v>
      </c>
      <c r="E58" s="177">
        <v>3013000</v>
      </c>
      <c r="F58" s="177">
        <v>3021231</v>
      </c>
      <c r="G58" s="177">
        <v>3019657.5283902166</v>
      </c>
      <c r="H58" s="177">
        <v>3302000</v>
      </c>
      <c r="I58" s="177">
        <v>3391000</v>
      </c>
    </row>
    <row r="59" spans="1:9" s="97" customFormat="1" ht="30">
      <c r="A59" s="183" t="s">
        <v>105</v>
      </c>
      <c r="B59" s="111" t="s">
        <v>106</v>
      </c>
      <c r="C59" s="177">
        <v>0</v>
      </c>
      <c r="D59" s="177">
        <v>480352.95</v>
      </c>
      <c r="E59" s="177">
        <v>384282.36000000004</v>
      </c>
      <c r="F59" s="177">
        <v>0</v>
      </c>
      <c r="G59" s="177">
        <v>428135.13574571203</v>
      </c>
      <c r="H59" s="177">
        <v>525188</v>
      </c>
      <c r="I59" s="177">
        <v>540000</v>
      </c>
    </row>
    <row r="60" spans="1:9" s="97" customFormat="1" ht="30">
      <c r="A60" s="183" t="s">
        <v>107</v>
      </c>
      <c r="B60" s="111" t="s">
        <v>108</v>
      </c>
      <c r="C60" s="177">
        <v>0</v>
      </c>
      <c r="D60" s="177">
        <v>104720</v>
      </c>
      <c r="E60" s="177">
        <v>83776</v>
      </c>
      <c r="F60" s="177">
        <v>0</v>
      </c>
      <c r="G60" s="177">
        <v>93336.184185588878</v>
      </c>
      <c r="H60" s="177">
        <v>95000</v>
      </c>
      <c r="I60" s="177">
        <v>98000</v>
      </c>
    </row>
    <row r="61" spans="1:9" s="97" customFormat="1" ht="30">
      <c r="A61" s="183" t="s">
        <v>109</v>
      </c>
      <c r="B61" s="111" t="s">
        <v>110</v>
      </c>
      <c r="C61" s="177">
        <v>24141</v>
      </c>
      <c r="D61" s="177">
        <v>32550</v>
      </c>
      <c r="E61" s="177">
        <v>26040</v>
      </c>
      <c r="F61" s="177">
        <v>23663</v>
      </c>
      <c r="G61" s="177">
        <v>32796</v>
      </c>
      <c r="H61" s="177">
        <v>26000</v>
      </c>
      <c r="I61" s="177">
        <v>27000</v>
      </c>
    </row>
    <row r="62" spans="1:9" s="94" customFormat="1" ht="30">
      <c r="A62" s="183" t="s">
        <v>111</v>
      </c>
      <c r="B62" s="111" t="s">
        <v>112</v>
      </c>
      <c r="C62" s="177">
        <v>0</v>
      </c>
      <c r="D62" s="177">
        <v>39865</v>
      </c>
      <c r="E62" s="177">
        <v>31892</v>
      </c>
      <c r="F62" s="177">
        <v>0</v>
      </c>
      <c r="G62" s="177">
        <v>35531.38829792304</v>
      </c>
      <c r="H62" s="177">
        <v>33000</v>
      </c>
      <c r="I62" s="177">
        <v>34000</v>
      </c>
    </row>
    <row r="63" spans="1:9" s="94" customFormat="1" ht="15">
      <c r="A63" s="183" t="s">
        <v>113</v>
      </c>
      <c r="B63" s="111" t="s">
        <v>114</v>
      </c>
      <c r="C63" s="177">
        <v>0</v>
      </c>
      <c r="D63" s="177">
        <v>365560</v>
      </c>
      <c r="E63" s="177">
        <v>949450</v>
      </c>
      <c r="F63" s="177">
        <v>0</v>
      </c>
      <c r="G63" s="177">
        <v>325821.00354167179</v>
      </c>
      <c r="H63" s="177">
        <v>351000</v>
      </c>
      <c r="I63" s="177">
        <v>360000</v>
      </c>
    </row>
    <row r="64" spans="1:9" s="94" customFormat="1" ht="45">
      <c r="A64" s="183" t="s">
        <v>115</v>
      </c>
      <c r="B64" s="111" t="s">
        <v>116</v>
      </c>
      <c r="C64" s="177">
        <v>0</v>
      </c>
      <c r="D64" s="177">
        <v>1573640</v>
      </c>
      <c r="E64" s="177">
        <v>1258912</v>
      </c>
      <c r="F64" s="177">
        <v>0</v>
      </c>
      <c r="G64" s="177">
        <v>1402574.0343946724</v>
      </c>
      <c r="H64" s="177">
        <v>1404000</v>
      </c>
      <c r="I64" s="177">
        <v>1445799</v>
      </c>
    </row>
    <row r="65" spans="1:9" s="94" customFormat="1" ht="30">
      <c r="A65" s="183" t="s">
        <v>117</v>
      </c>
      <c r="B65" s="111" t="s">
        <v>118</v>
      </c>
      <c r="C65" s="177">
        <v>0</v>
      </c>
      <c r="D65" s="177">
        <v>154350</v>
      </c>
      <c r="E65" s="177">
        <v>123480</v>
      </c>
      <c r="F65" s="177">
        <v>0</v>
      </c>
      <c r="G65" s="177">
        <v>137571.04687782319</v>
      </c>
      <c r="H65" s="177">
        <v>150000</v>
      </c>
      <c r="I65" s="177">
        <v>154050</v>
      </c>
    </row>
    <row r="66" spans="1:9" s="94" customFormat="1" ht="24">
      <c r="A66" s="183" t="s">
        <v>119</v>
      </c>
      <c r="B66" s="111" t="s">
        <v>176</v>
      </c>
      <c r="C66" s="177">
        <v>0</v>
      </c>
      <c r="D66" s="177">
        <v>316031</v>
      </c>
      <c r="E66" s="177">
        <v>252824.80000000002</v>
      </c>
      <c r="F66" s="177">
        <v>0</v>
      </c>
      <c r="G66" s="177">
        <v>281676.16142433003</v>
      </c>
      <c r="H66" s="177">
        <v>175000</v>
      </c>
      <c r="I66" s="177">
        <v>180000</v>
      </c>
    </row>
    <row r="67" spans="1:9" s="94" customFormat="1" ht="24">
      <c r="A67" s="183" t="s">
        <v>121</v>
      </c>
      <c r="B67" s="111" t="s">
        <v>122</v>
      </c>
      <c r="C67" s="177">
        <v>0</v>
      </c>
      <c r="D67" s="177">
        <v>151630</v>
      </c>
      <c r="E67" s="177">
        <v>146897</v>
      </c>
      <c r="F67" s="177">
        <v>79091</v>
      </c>
      <c r="G67" s="177">
        <v>135146.73040547021</v>
      </c>
      <c r="H67" s="177">
        <v>75000</v>
      </c>
      <c r="I67" s="177">
        <v>77000</v>
      </c>
    </row>
    <row r="68" spans="1:9" s="94" customFormat="1" ht="42.75">
      <c r="A68" s="187">
        <v>3</v>
      </c>
      <c r="B68" s="112" t="s">
        <v>177</v>
      </c>
      <c r="C68" s="176">
        <v>0</v>
      </c>
      <c r="D68" s="176">
        <v>43000</v>
      </c>
      <c r="E68" s="176">
        <v>43000</v>
      </c>
      <c r="F68" s="176">
        <v>7300</v>
      </c>
      <c r="G68" s="176">
        <v>7300</v>
      </c>
      <c r="H68" s="176">
        <v>25000</v>
      </c>
      <c r="I68" s="176">
        <v>0</v>
      </c>
    </row>
    <row r="69" spans="1:9" s="86" customFormat="1" ht="28.5">
      <c r="A69" s="187">
        <v>4</v>
      </c>
      <c r="B69" s="112" t="s">
        <v>124</v>
      </c>
      <c r="C69" s="176">
        <v>0</v>
      </c>
      <c r="D69" s="176">
        <v>43000</v>
      </c>
      <c r="E69" s="176">
        <v>43000</v>
      </c>
      <c r="F69" s="179">
        <v>1000</v>
      </c>
      <c r="G69" s="179">
        <v>1000</v>
      </c>
      <c r="H69" s="176">
        <v>7300</v>
      </c>
      <c r="I69" s="176">
        <v>7300</v>
      </c>
    </row>
    <row r="70" spans="1:9" s="86" customFormat="1" ht="14.25">
      <c r="A70" s="187">
        <v>5</v>
      </c>
      <c r="B70" s="112" t="s">
        <v>125</v>
      </c>
      <c r="C70" s="176">
        <v>1000</v>
      </c>
      <c r="D70" s="176">
        <v>1000</v>
      </c>
      <c r="E70" s="176">
        <v>1000</v>
      </c>
      <c r="F70" s="176">
        <v>178096</v>
      </c>
      <c r="G70" s="176">
        <v>213329</v>
      </c>
      <c r="H70" s="179">
        <v>358000</v>
      </c>
      <c r="I70" s="179">
        <v>458007.65640000004</v>
      </c>
    </row>
    <row r="71" spans="1:9" s="94" customFormat="1" ht="57">
      <c r="A71" s="182" t="s">
        <v>63</v>
      </c>
      <c r="B71" s="71" t="s">
        <v>127</v>
      </c>
      <c r="C71" s="176">
        <v>2957649</v>
      </c>
      <c r="D71" s="176">
        <v>2144353</v>
      </c>
      <c r="E71" s="176">
        <v>2144353</v>
      </c>
      <c r="F71" s="176">
        <v>2425080</v>
      </c>
      <c r="G71" s="176">
        <v>1818904</v>
      </c>
      <c r="H71" s="176">
        <v>2667588</v>
      </c>
      <c r="I71" s="176">
        <v>2880995.0400000005</v>
      </c>
    </row>
    <row r="72" spans="1:9" s="97" customFormat="1" ht="42.75">
      <c r="A72" s="188" t="s">
        <v>131</v>
      </c>
      <c r="B72" s="113" t="s">
        <v>132</v>
      </c>
      <c r="C72" s="229">
        <v>0</v>
      </c>
      <c r="D72" s="229">
        <v>208500</v>
      </c>
      <c r="E72" s="229">
        <v>208500</v>
      </c>
      <c r="F72" s="229">
        <v>166600</v>
      </c>
      <c r="G72" s="229">
        <v>166600</v>
      </c>
      <c r="H72" s="229">
        <v>350000</v>
      </c>
      <c r="I72" s="229">
        <v>154000</v>
      </c>
    </row>
    <row r="73" spans="1:9" s="100" customFormat="1" ht="57" hidden="1">
      <c r="A73" s="225" t="s">
        <v>178</v>
      </c>
      <c r="B73" s="226" t="s">
        <v>179</v>
      </c>
      <c r="C73" s="227"/>
      <c r="D73" s="227"/>
      <c r="E73" s="227"/>
      <c r="F73" s="228"/>
      <c r="G73" s="228"/>
      <c r="H73" s="227"/>
      <c r="I73" s="227"/>
    </row>
    <row r="74" spans="1:9" ht="15.75">
      <c r="A74" s="230"/>
      <c r="B74" s="230"/>
      <c r="C74" s="92"/>
      <c r="D74" s="92"/>
      <c r="E74" s="92"/>
      <c r="F74" s="83"/>
      <c r="G74" s="93"/>
    </row>
    <row r="75" spans="1:9" ht="15">
      <c r="C75" s="83"/>
      <c r="D75" s="83"/>
      <c r="E75" s="83"/>
      <c r="F75" s="83"/>
      <c r="G75" s="83"/>
    </row>
    <row r="76" spans="1:9" ht="15">
      <c r="C76" s="83"/>
      <c r="D76" s="83"/>
      <c r="E76" s="83"/>
      <c r="F76" s="83"/>
      <c r="G76" s="83"/>
    </row>
    <row r="77" spans="1:9" ht="15">
      <c r="C77" s="83"/>
      <c r="D77" s="83"/>
      <c r="E77" s="83"/>
      <c r="F77" s="83"/>
      <c r="G77" s="83"/>
    </row>
    <row r="78" spans="1:9" ht="15.75">
      <c r="C78" s="83"/>
      <c r="D78" s="83"/>
      <c r="E78" s="83"/>
      <c r="F78" s="92"/>
      <c r="G78" s="92"/>
    </row>
    <row r="79" spans="1:9" ht="15.75">
      <c r="A79" s="230"/>
      <c r="B79" s="230"/>
      <c r="C79" s="92"/>
      <c r="D79" s="92"/>
      <c r="E79" s="92"/>
      <c r="F79" s="83"/>
      <c r="G79" s="83"/>
    </row>
    <row r="80" spans="1:9" ht="15">
      <c r="C80" s="83"/>
      <c r="D80" s="83"/>
      <c r="E80" s="83"/>
    </row>
  </sheetData>
  <mergeCells count="13">
    <mergeCell ref="I5:I6"/>
    <mergeCell ref="A74:B74"/>
    <mergeCell ref="A79:B79"/>
    <mergeCell ref="G1:I1"/>
    <mergeCell ref="A2:I2"/>
    <mergeCell ref="A3:I3"/>
    <mergeCell ref="F4:I4"/>
    <mergeCell ref="A5:A6"/>
    <mergeCell ref="B5:B6"/>
    <mergeCell ref="C5:D5"/>
    <mergeCell ref="E5:E6"/>
    <mergeCell ref="F5:G5"/>
    <mergeCell ref="H5:H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ước 2020</vt:lpstr>
      <vt:lpstr>dt2021</vt:lpstr>
      <vt:lpstr>3 năm</vt:lpstr>
      <vt:lpstr>'dt2021'!Print_Area</vt:lpstr>
      <vt:lpstr>'ước 2020'!Print_Area</vt:lpstr>
      <vt:lpstr>'3 năm'!Print_Titles</vt:lpstr>
      <vt:lpstr>'dt2021'!Print_Titles</vt:lpstr>
      <vt:lpstr>'ước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huongNS</dc:creator>
  <cp:lastModifiedBy>KHANH-DQ</cp:lastModifiedBy>
  <cp:lastPrinted>2020-12-02T01:40:15Z</cp:lastPrinted>
  <dcterms:created xsi:type="dcterms:W3CDTF">2020-11-10T09:45:56Z</dcterms:created>
  <dcterms:modified xsi:type="dcterms:W3CDTF">2020-12-02T01:42:21Z</dcterms:modified>
</cp:coreProperties>
</file>